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activeTab="0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 (2)" sheetId="11" r:id="rId11"/>
    <sheet name="XAA2" sheetId="12" r:id="rId12"/>
    <sheet name="OM1" sheetId="13" r:id="rId13"/>
    <sheet name="XAA3" sheetId="14" r:id="rId14"/>
    <sheet name="Une1" sheetId="15" r:id="rId15"/>
    <sheet name="Grime1" sheetId="16" r:id="rId16"/>
    <sheet name="Grime2" sheetId="17" r:id="rId17"/>
    <sheet name="NH1" sheetId="18" r:id="rId18"/>
    <sheet name="ND1" sheetId="19" r:id="rId19"/>
    <sheet name="TG1" sheetId="20" r:id="rId20"/>
    <sheet name="TG2" sheetId="21" r:id="rId21"/>
    <sheet name="Bank" sheetId="22" r:id="rId22"/>
    <sheet name="Tsag uur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<sst xmlns="http://schemas.openxmlformats.org/spreadsheetml/2006/main" count="2420" uniqueCount="1406">
  <si>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</si>
  <si>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</si>
  <si>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</si>
  <si>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</si>
  <si>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</si>
  <si>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</si>
  <si>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</si>
  <si>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</si>
  <si>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</si>
  <si>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</si>
  <si>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</si>
  <si>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</si>
  <si>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</si>
  <si>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</si>
  <si>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</si>
  <si>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</si>
  <si>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</si>
  <si>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</si>
  <si>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</si>
  <si>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</si>
  <si>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</si>
  <si>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</si>
  <si>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</si>
  <si>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</si>
  <si>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</si>
  <si>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</si>
  <si>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</si>
  <si>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</si>
  <si>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</si>
  <si>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</si>
  <si>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</si>
  <si>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</si>
  <si>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×óëóóò</t>
  </si>
  <si>
    <t>Òàðèàò</t>
  </si>
  <si>
    <t>Soum</t>
  </si>
  <si>
    <t>1999 I-XII</t>
  </si>
  <si>
    <t>Õýìæèõ</t>
  </si>
  <si>
    <t>Constant</t>
  </si>
  <si>
    <t>1999 VI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</si>
  <si>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</si>
  <si>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</si>
  <si>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</si>
  <si>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</si>
  <si>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</si>
  <si>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</si>
  <si>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</si>
  <si>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</si>
  <si>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</si>
  <si>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</si>
  <si>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</si>
  <si>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</si>
  <si>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</si>
  <si>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</si>
  <si>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 xml:space="preserve"> 2. Increase of unemployment at the particular month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</si>
  <si>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</si>
  <si>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</si>
  <si>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</si>
  <si>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</si>
  <si>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</si>
  <si>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Bacterial</t>
  </si>
  <si>
    <t>Chicken</t>
  </si>
  <si>
    <t>Salmo-</t>
  </si>
  <si>
    <t>Dysen-</t>
  </si>
  <si>
    <t>ë¸ç</t>
  </si>
  <si>
    <t>Ñàõóó</t>
  </si>
  <si>
    <t>Á¿ãä</t>
  </si>
  <si>
    <t>Total</t>
  </si>
  <si>
    <t>les</t>
  </si>
  <si>
    <t>Triho-</t>
  </si>
  <si>
    <t>minasis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</si>
  <si>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</si>
  <si>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</si>
  <si>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</si>
  <si>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</si>
  <si>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</si>
  <si>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</si>
  <si>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</si>
  <si>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</si>
  <si>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</si>
  <si>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 xml:space="preserve">                - less salary and wages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</si>
  <si>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</si>
  <si>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</si>
  <si>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</si>
  <si>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</si>
  <si>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</si>
  <si>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2.4 constructions</t>
  </si>
  <si>
    <t xml:space="preserve">  3.8 wooden furniture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</si>
  <si>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</si>
  <si>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</si>
  <si>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</si>
  <si>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</si>
  <si>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</si>
  <si>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</si>
  <si>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</si>
  <si>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</si>
  <si>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</si>
  <si>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</si>
  <si>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</si>
  <si>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</si>
  <si>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</si>
  <si>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</si>
  <si>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</si>
  <si>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</si>
  <si>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</si>
  <si>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</si>
  <si>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t xml:space="preserve"> Local budget revenue, mln. tog</t>
  </si>
  <si>
    <t>2000 X</t>
  </si>
  <si>
    <t>7. ÕÀËÄÂÀÐÒ ªÂ×ÍªªÐ ªÂ×ËªÃÑÄÈÉÍ ÒÎÎ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</si>
  <si>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</si>
  <si>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</si>
  <si>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</si>
  <si>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</si>
  <si>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</si>
  <si>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</si>
  <si>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</si>
  <si>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</si>
  <si>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</si>
  <si>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</si>
  <si>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</si>
  <si>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Èõ/Ih</t>
  </si>
  <si>
    <t>1995 I-XII</t>
  </si>
  <si>
    <t>Íýõìýëèéí Tetiles</t>
  </si>
  <si>
    <t>2003,12,03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</si>
  <si>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</si>
  <si>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</si>
  <si>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</si>
  <si>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</si>
  <si>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</si>
  <si>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</si>
  <si>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</si>
  <si>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</si>
  <si>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</si>
  <si>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</si>
  <si>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</si>
  <si>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</si>
  <si>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</si>
  <si>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</si>
  <si>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</si>
  <si>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</si>
  <si>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</si>
  <si>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</si>
  <si>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</si>
  <si>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    (+, -)</t>
  </si>
  <si>
    <t xml:space="preserve">  3.2 printings</t>
  </si>
  <si>
    <t>Íàðèéí áîîâ</t>
  </si>
  <si>
    <t xml:space="preserve">   Ýì÷èéí òîî</t>
  </si>
  <si>
    <t>Àìáóëàòîðèéí ¿çëýã</t>
  </si>
  <si>
    <t>1999  VII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</si>
  <si>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</si>
  <si>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</si>
  <si>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</si>
  <si>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</si>
  <si>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</si>
  <si>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</si>
  <si>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</si>
  <si>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</si>
  <si>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</si>
  <si>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</si>
  <si>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</si>
  <si>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</si>
  <si>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</si>
  <si>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</si>
  <si>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</si>
  <si>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</si>
  <si>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</si>
  <si>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</si>
  <si>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</si>
  <si>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</si>
  <si>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</si>
  <si>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</si>
  <si>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</si>
  <si>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</si>
  <si>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</si>
  <si>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</si>
  <si>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</si>
  <si>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</si>
  <si>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</si>
  <si>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</si>
  <si>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Õ¿í àì, òóõàéí ¿åèéí ýöýñò, ìÿí. õ¿í</t>
  </si>
  <si>
    <t xml:space="preserve">    Periods</t>
  </si>
  <si>
    <t xml:space="preserve">    mothers</t>
  </si>
  <si>
    <t>ìÿí.òºã</t>
  </si>
  <si>
    <t>Õ¿íñíèé ä¿í</t>
  </si>
  <si>
    <t xml:space="preserve">  2.3 metal constructions</t>
  </si>
  <si>
    <t>1. Õ¿íñíèé á¿òýýãäõ¿¿í</t>
  </si>
  <si>
    <t xml:space="preserve">                - migrants</t>
  </si>
  <si>
    <t>Ihtamir</t>
  </si>
  <si>
    <t>Chuluut</t>
  </si>
  <si>
    <t>Hangai</t>
  </si>
  <si>
    <t>Tariat</t>
  </si>
  <si>
    <t>Erdenemandal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</si>
  <si>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</si>
  <si>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</si>
  <si>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</si>
  <si>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</si>
  <si>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</si>
  <si>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</si>
  <si>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Gross industrial product</t>
  </si>
  <si>
    <t>1999 II</t>
  </si>
  <si>
    <t>2000 II</t>
  </si>
  <si>
    <t xml:space="preserve"> 3.Unemployed entered into work on the particular month</t>
  </si>
  <si>
    <t>3.3 äýýë</t>
  </si>
  <si>
    <t>ø</t>
  </si>
  <si>
    <t xml:space="preserve">  3.3 national dress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</si>
  <si>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</si>
  <si>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</si>
  <si>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</si>
  <si>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</si>
  <si>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</si>
  <si>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</si>
  <si>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</si>
  <si>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</si>
  <si>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</si>
  <si>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</si>
  <si>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</si>
  <si>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</si>
  <si>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</si>
  <si>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</si>
  <si>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</si>
  <si>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</si>
  <si>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</si>
  <si>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</si>
  <si>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</si>
  <si>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</si>
  <si>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</si>
  <si>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</si>
  <si>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</si>
  <si>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</si>
  <si>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</si>
  <si>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</si>
  <si>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   Total</t>
  </si>
  <si>
    <t>3.1 ñîíèí</t>
  </si>
  <si>
    <t xml:space="preserve">  3.1 newspapers</t>
  </si>
  <si>
    <t xml:space="preserve">3.2 õ¿ñíýãò, </t>
  </si>
  <si>
    <t xml:space="preserve"> ì.õ.ä.õ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</si>
  <si>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</si>
  <si>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</si>
  <si>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</si>
  <si>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</si>
  <si>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</si>
  <si>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</si>
  <si>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</si>
  <si>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</si>
  <si>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</si>
  <si>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</si>
  <si>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</si>
  <si>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</si>
  <si>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</si>
  <si>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</si>
  <si>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</si>
  <si>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</si>
  <si>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</si>
  <si>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</si>
  <si>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</si>
  <si>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</si>
  <si>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</si>
  <si>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</si>
  <si>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</si>
  <si>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</si>
  <si>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</si>
  <si>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Íýð òºðºë</t>
  </si>
  <si>
    <t>commodities</t>
  </si>
  <si>
    <t>ñóì</t>
  </si>
  <si>
    <t xml:space="preserve">                - other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</si>
  <si>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</si>
  <si>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</si>
  <si>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</si>
  <si>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</si>
  <si>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</si>
  <si>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</si>
  <si>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</si>
  <si>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</si>
  <si>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</si>
  <si>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</si>
  <si>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</si>
  <si>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</si>
  <si>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</si>
  <si>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</si>
  <si>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</si>
  <si>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</si>
  <si>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</si>
  <si>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</si>
  <si>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</si>
  <si>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</si>
  <si>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</si>
  <si>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</si>
  <si>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</si>
  <si>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</si>
  <si>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</si>
  <si>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</si>
  <si>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</si>
  <si>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</si>
  <si>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</si>
  <si>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</si>
  <si>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</si>
  <si>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</si>
  <si>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</si>
  <si>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</si>
  <si>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</si>
  <si>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</si>
  <si>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</si>
  <si>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</si>
  <si>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</si>
  <si>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</si>
  <si>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</si>
  <si>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</si>
  <si>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</si>
  <si>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</si>
  <si>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meningitis</t>
  </si>
  <si>
    <t>pox</t>
  </si>
  <si>
    <t xml:space="preserve">                                         Õ¯Í ÀÌÛÍ ÒÎÎ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</si>
  <si>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</si>
  <si>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</si>
  <si>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</si>
  <si>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</si>
  <si>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</si>
  <si>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</si>
  <si>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Ñîíèí</t>
  </si>
  <si>
    <t>Áîððåëë¸ç                    Borrellosis</t>
  </si>
  <si>
    <t>ìÿí.Ãêàë</t>
  </si>
  <si>
    <t>thous.Gcal</t>
  </si>
  <si>
    <t>1999 VII</t>
  </si>
  <si>
    <t xml:space="preserve">  2.5 Brick made by cement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</si>
  <si>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</si>
  <si>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</si>
  <si>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</si>
  <si>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</si>
  <si>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</si>
  <si>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</si>
  <si>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</si>
  <si>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</si>
  <si>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</si>
  <si>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</si>
  <si>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</si>
  <si>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</si>
  <si>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</si>
  <si>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</si>
  <si>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</si>
  <si>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</si>
  <si>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</si>
  <si>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</si>
  <si>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</si>
  <si>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</si>
  <si>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</si>
  <si>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</si>
  <si>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</si>
  <si>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</si>
  <si>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</si>
  <si>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</si>
  <si>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</si>
  <si>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</si>
  <si>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</si>
  <si>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</si>
  <si>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</si>
  <si>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</si>
  <si>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</si>
  <si>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</si>
  <si>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</si>
  <si>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Àìàðæñàí ýõèéí òîî</t>
  </si>
  <si>
    <t xml:space="preserve"> ÍÁ  GP</t>
  </si>
  <si>
    <t xml:space="preserve">                  - cooperatives</t>
  </si>
  <si>
    <t xml:space="preserve">                  - other</t>
  </si>
  <si>
    <t>thous.¥</t>
  </si>
  <si>
    <t xml:space="preserve"> Unemployed people at the end of the particular month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</si>
  <si>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</si>
  <si>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</si>
  <si>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</si>
  <si>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</si>
  <si>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</si>
  <si>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</si>
  <si>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</si>
  <si>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</si>
  <si>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</si>
  <si>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 xml:space="preserve">                - graduated any school</t>
  </si>
  <si>
    <t>2004 I-XII</t>
  </si>
  <si>
    <t>Õ¿ñíýãò</t>
  </si>
  <si>
    <t xml:space="preserve">% of preventive </t>
  </si>
  <si>
    <t>Õààëãà</t>
  </si>
  <si>
    <t xml:space="preserve">                - professional job not available</t>
  </si>
  <si>
    <t>Ãýðèéí ìîä</t>
  </si>
  <si>
    <t xml:space="preserve">     1. Food products</t>
  </si>
  <si>
    <t xml:space="preserve">       2. Building materials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</si>
  <si>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</si>
  <si>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</si>
  <si>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</si>
  <si>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</si>
  <si>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</si>
  <si>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</si>
  <si>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Öí/Tsn</t>
  </si>
  <si>
    <t>Òº/To</t>
  </si>
  <si>
    <t>Áó/Bu</t>
  </si>
  <si>
    <t>ªó/Ou</t>
  </si>
  <si>
    <t>Ýì/Em</t>
  </si>
  <si>
    <t>Tsetserleg</t>
  </si>
  <si>
    <t>Ìîäîí òýðýã</t>
  </si>
  <si>
    <t xml:space="preserve">  Wooden cart</t>
  </si>
  <si>
    <t xml:space="preserve">  3.4 leather boots</t>
  </si>
  <si>
    <t xml:space="preserve"> Of which:  -  state-owned enterprises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</si>
  <si>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</si>
  <si>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</si>
  <si>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</si>
  <si>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</si>
  <si>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</si>
  <si>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</si>
  <si>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</si>
  <si>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>×èõýð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</si>
  <si>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</si>
  <si>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</si>
  <si>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</si>
  <si>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</si>
  <si>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</si>
  <si>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</si>
  <si>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</si>
  <si>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</si>
  <si>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</si>
  <si>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</si>
  <si>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</si>
  <si>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</si>
  <si>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</si>
  <si>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</si>
  <si>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</si>
  <si>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</si>
  <si>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</si>
  <si>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</si>
  <si>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</si>
  <si>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</si>
  <si>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</si>
  <si>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</si>
  <si>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</si>
  <si>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</si>
  <si>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</si>
  <si>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</si>
  <si>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</si>
  <si>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</si>
  <si>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</si>
  <si>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</si>
  <si>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</si>
  <si>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</si>
  <si>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</si>
  <si>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</si>
  <si>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</si>
  <si>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</si>
  <si>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</si>
  <si>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</si>
  <si>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 xml:space="preserve">   Total</t>
  </si>
  <si>
    <t>women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</si>
  <si>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</si>
  <si>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</si>
  <si>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</si>
  <si>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</si>
  <si>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</si>
  <si>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</si>
  <si>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</si>
  <si>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</si>
  <si>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</si>
  <si>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</si>
  <si>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</si>
  <si>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</si>
  <si>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</si>
  <si>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</si>
  <si>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</si>
  <si>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</si>
  <si>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</si>
  <si>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</si>
  <si>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</si>
  <si>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</si>
  <si>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</si>
  <si>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Ñóì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</si>
  <si>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</si>
  <si>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</si>
  <si>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</si>
  <si>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</si>
  <si>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</si>
  <si>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</si>
  <si>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</si>
  <si>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</si>
  <si>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</si>
  <si>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</si>
  <si>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</si>
  <si>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</si>
  <si>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</si>
  <si>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</si>
  <si>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</si>
  <si>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</si>
  <si>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</si>
  <si>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</si>
  <si>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</si>
  <si>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</si>
  <si>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</si>
  <si>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</si>
  <si>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 xml:space="preserve">  3.15 other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</si>
  <si>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</si>
  <si>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</si>
  <si>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</si>
  <si>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</si>
  <si>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</si>
  <si>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</si>
  <si>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</si>
  <si>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</si>
  <si>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</si>
  <si>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</si>
  <si>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</si>
  <si>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</si>
  <si>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</si>
  <si>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</si>
  <si>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</si>
  <si>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</si>
  <si>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ìÿí.ì3</t>
  </si>
  <si>
    <t>Ðåêêåòñèîç</t>
  </si>
  <si>
    <t>2003 I-XII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</si>
  <si>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</si>
  <si>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</si>
  <si>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</si>
  <si>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</si>
  <si>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</si>
  <si>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</si>
  <si>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</si>
  <si>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</si>
  <si>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</si>
  <si>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</si>
  <si>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</si>
  <si>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</si>
  <si>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</si>
  <si>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Á¿ãä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</si>
  <si>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</si>
  <si>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</si>
  <si>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</si>
  <si>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</si>
  <si>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</si>
  <si>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</si>
  <si>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</si>
  <si>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</si>
  <si>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</si>
  <si>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</si>
  <si>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</si>
  <si>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</si>
  <si>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</si>
  <si>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</si>
  <si>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</si>
  <si>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</si>
  <si>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</si>
  <si>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</si>
  <si>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</si>
  <si>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</si>
  <si>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</si>
  <si>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</si>
  <si>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</si>
  <si>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</si>
  <si>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</si>
  <si>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</si>
  <si>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</si>
  <si>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</si>
  <si>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</si>
  <si>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</si>
  <si>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</si>
  <si>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</si>
  <si>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</si>
  <si>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</si>
  <si>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>1999 IY</t>
  </si>
  <si>
    <t>Medicinal check-up</t>
  </si>
  <si>
    <t xml:space="preserve"> ñýðãèéëýõ ¿çëýã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</si>
  <si>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</si>
  <si>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</si>
  <si>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</si>
  <si>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</si>
  <si>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</si>
  <si>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</si>
  <si>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</si>
  <si>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</si>
  <si>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 xml:space="preserve"> Ä¿í</t>
  </si>
  <si>
    <t>SOUM</t>
  </si>
  <si>
    <t>3.7 ýñãèé</t>
  </si>
  <si>
    <t xml:space="preserve">  ì</t>
  </si>
  <si>
    <t>2000 I</t>
  </si>
  <si>
    <t>Unemployed people - total</t>
  </si>
  <si>
    <t>Of which : women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</si>
  <si>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</si>
  <si>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</si>
  <si>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</si>
  <si>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</si>
  <si>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</si>
  <si>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</si>
  <si>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</si>
  <si>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ìÿí/õ¿í       thous</t>
  </si>
  <si>
    <t xml:space="preserve">Of which preventive </t>
  </si>
  <si>
    <t>2004  I-XII</t>
  </si>
  <si>
    <t>ªÎÌ¯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</si>
  <si>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</si>
  <si>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</si>
  <si>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</si>
  <si>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</si>
  <si>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</si>
  <si>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</si>
  <si>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</si>
  <si>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</si>
  <si>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</si>
  <si>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</si>
  <si>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</si>
  <si>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</si>
  <si>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</si>
  <si>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t>Number of births / live births/</t>
  </si>
  <si>
    <t>Òºðñºí õ¿¿õäèéí òîî / àìüä òºðºëò/</t>
  </si>
  <si>
    <t>Õ¿ðìýí áëîê</t>
  </si>
  <si>
    <t>Âààêóóì öîíõ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</si>
  <si>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</si>
  <si>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</si>
  <si>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</si>
  <si>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</si>
  <si>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</si>
  <si>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</si>
  <si>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</si>
  <si>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Óëààí ýñýðãýíý</t>
  </si>
  <si>
    <t>2011-I-XII</t>
  </si>
  <si>
    <t>2019  I-XII</t>
  </si>
  <si>
    <t>2020  I-XII</t>
  </si>
  <si>
    <t>2021  I-XII</t>
  </si>
  <si>
    <t>2011 I-XII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</si>
  <si>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</si>
  <si>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</si>
  <si>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</si>
  <si>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Òàéëáàð : 1. Òºðºëò, íàñ áàðàëòûã ýð¿¿ë ìýíäèéí áàéãóóëëàãûí ìýäýýãýýð àâàâ.  </t>
  </si>
  <si>
    <t xml:space="preserve">   Note :       1. Data of births and deaths were taken  from the Health organization reports.  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</si>
  <si>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</si>
  <si>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                Õ¯Í ÀÌ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</si>
  <si>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</si>
  <si>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</si>
  <si>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</si>
  <si>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</si>
  <si>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</si>
  <si>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</si>
  <si>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</si>
  <si>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</si>
  <si>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</si>
  <si>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</si>
  <si>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</si>
  <si>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t>Хэрчсэн гурил</t>
  </si>
  <si>
    <t>Бууз</t>
  </si>
  <si>
    <t>Хиам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</si>
  <si>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</si>
  <si>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</si>
  <si>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</si>
  <si>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</si>
  <si>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</si>
  <si>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</si>
  <si>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2012 I-XII</t>
  </si>
  <si>
    <t xml:space="preserve">             2.3 0-2 Expanded immunization coverage for infants</t>
  </si>
  <si>
    <t>Îðîí íóòãèéí áàéãóóëëàãûí çàðëàãà, сая төг</t>
  </si>
  <si>
    <t xml:space="preserve"> Of which ; by age group</t>
  </si>
  <si>
    <t>5. REGISTERED UNEMPLOYMENT</t>
  </si>
  <si>
    <t xml:space="preserve">            5.1. Number of registered unemployed people, by causes</t>
  </si>
  <si>
    <t>5.2. Regestered unemployment, by soums</t>
  </si>
  <si>
    <t>5.3 Registered unemployment, by education levels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</si>
  <si>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</si>
  <si>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</si>
  <si>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</si>
  <si>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</si>
  <si>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</si>
  <si>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</si>
  <si>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</si>
  <si>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</si>
  <si>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</si>
  <si>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</si>
  <si>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</si>
  <si>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</si>
  <si>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</si>
  <si>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</si>
  <si>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</si>
  <si>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3. Тайлант сард идэвхгүй болсон ажил хайгч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</si>
  <si>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</si>
  <si>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</si>
  <si>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2014-I</t>
  </si>
  <si>
    <t>2014 I</t>
  </si>
  <si>
    <t>2013 I-XII</t>
  </si>
  <si>
    <t>2014  I</t>
  </si>
  <si>
    <r>
      <t xml:space="preserve"> </t>
    </r>
    <r>
      <rPr>
        <i/>
        <sz val="7"/>
        <rFont val="Arial"/>
        <family val="2"/>
      </rPr>
      <t>Soum</t>
    </r>
  </si>
  <si>
    <t>2015  I</t>
  </si>
  <si>
    <t>2015-I</t>
  </si>
  <si>
    <t>2015 I</t>
  </si>
  <si>
    <t>Ýñãèé шаахай</t>
  </si>
  <si>
    <r>
      <t>/òºã/  P</t>
    </r>
    <r>
      <rPr>
        <vertAlign val="subscript"/>
        <sz val="8"/>
        <rFont val="Arial Mon"/>
        <family val="2"/>
      </rPr>
      <t>0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</si>
  <si>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1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</si>
  <si>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0</t>
    </r>
  </si>
  <si>
    <t>Хөдөлмөрийн хэлтэс</t>
  </si>
  <si>
    <t>Дүн</t>
  </si>
  <si>
    <t>Цр</t>
  </si>
  <si>
    <t>Эбу</t>
  </si>
  <si>
    <t>Бу</t>
  </si>
  <si>
    <t>Тө</t>
  </si>
  <si>
    <t>Цн</t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</si>
  <si>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</si>
  <si>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Хт</t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</si>
  <si>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</si>
  <si>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t>Хш</t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</si>
  <si>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</si>
  <si>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t>Өг</t>
  </si>
  <si>
    <r>
      <t xml:space="preserve">     - бүрэн дунд </t>
    </r>
    <r>
      <rPr>
        <i/>
        <sz val="7"/>
        <rFont val="Arial"/>
        <family val="2"/>
      </rPr>
      <t>secondary I</t>
    </r>
  </si>
  <si>
    <t>Өл</t>
  </si>
  <si>
    <t>Бц</t>
  </si>
  <si>
    <t xml:space="preserve">     - Мэргэжлийн анхан шатны</t>
  </si>
  <si>
    <t>Хр</t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</si>
  <si>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</si>
  <si>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>Цц</t>
  </si>
  <si>
    <r>
      <t xml:space="preserve">     - Дээд </t>
    </r>
    <r>
      <rPr>
        <i/>
        <sz val="7"/>
        <rFont val="Arial"/>
        <family val="2"/>
      </rPr>
      <t>high</t>
    </r>
  </si>
  <si>
    <t>Жа</t>
  </si>
  <si>
    <t>Эм</t>
  </si>
  <si>
    <t>Боловсролын түвшингээр</t>
  </si>
  <si>
    <t>Өу</t>
  </si>
  <si>
    <t>Та</t>
  </si>
  <si>
    <t>Үүнээс: эмэгтэй</t>
  </si>
  <si>
    <t>Хн</t>
  </si>
  <si>
    <t>Чу</t>
  </si>
  <si>
    <t>Ажилгүйчүүд- бүгд</t>
  </si>
  <si>
    <t>Их</t>
  </si>
  <si>
    <t>Зөрүү +,-</t>
  </si>
  <si>
    <t>Үүнээс: эм</t>
  </si>
  <si>
    <t>Бүгд</t>
  </si>
  <si>
    <t>Өсөлт, бууралт</t>
  </si>
  <si>
    <t>Сум</t>
  </si>
  <si>
    <t>5.3 Бүртгэлтэй ажилгүйчүүд, боловсролоор</t>
  </si>
  <si>
    <t xml:space="preserve">5.2. Бүртгэлтэйажилгүйчүүд, сумаар      </t>
  </si>
  <si>
    <t>Үүнээс: насны бүлгээр</t>
  </si>
  <si>
    <t>5. Тайлант сарын эцэст байгаа ажилгүйчүүд- бүгд</t>
  </si>
  <si>
    <t xml:space="preserve">                  - бусад</t>
  </si>
  <si>
    <t xml:space="preserve">                  - хоршоо</t>
  </si>
  <si>
    <t xml:space="preserve">                  - нөхөрлөл, компани</t>
  </si>
  <si>
    <t xml:space="preserve">                  - төрийн төсөвт байгууллага</t>
  </si>
  <si>
    <t xml:space="preserve">    Үүнээс : -улсын үйлдвэрийн газар</t>
  </si>
  <si>
    <t>4.Тайлант сард ажилд орсон ажилгүйчүүд</t>
  </si>
  <si>
    <t xml:space="preserve">             - бусад</t>
  </si>
  <si>
    <t xml:space="preserve">             - цалин багатайгаас</t>
  </si>
  <si>
    <t xml:space="preserve">             - Мэргэжил ур чадвараа нэмэгдүүлэн ашиг орлого         нэмэгдүүлэх</t>
  </si>
  <si>
    <t xml:space="preserve">             - цэргээс халагдсан</t>
  </si>
  <si>
    <t xml:space="preserve">             - сургууль төгссөн</t>
  </si>
  <si>
    <t xml:space="preserve">             - өөр газраас шилжиж ирсэн</t>
  </si>
  <si>
    <t xml:space="preserve">             - байгууллага татан буугдсан</t>
  </si>
  <si>
    <t xml:space="preserve">     Үүнээс: орон тооны цомхтголоор</t>
  </si>
  <si>
    <t>2. Тайлант сард нэмэгдсэн ажилгүйчүүд-бүгд</t>
  </si>
  <si>
    <t>1. Өмнөх сарын эцэст байсан ажилгүйчүүд-бүгд</t>
  </si>
  <si>
    <t>5.1. Бүртгэлтэй ажилгүйчүүдийн тоо, шалтгаанаар</t>
  </si>
  <si>
    <t>5. БҮРТГЭЛТЭЙ АЖИЛГҮЙЧҮҮД</t>
  </si>
  <si>
    <t>2014 I-XII</t>
  </si>
  <si>
    <t xml:space="preserve"> 9. Ãîë íýðèéí á¿òýýãäýõ¿¿í ¿éëäâýðëýëò</t>
  </si>
  <si>
    <t xml:space="preserve">  9. Production of the major commodities</t>
  </si>
  <si>
    <t>2015/2014. %</t>
  </si>
  <si>
    <t xml:space="preserve">                              10. Àæ ¿éëäâýðèéí íèéò á¿òýýãäõ¿¿í, îíû ¿íýýð, ñàÿ.òºã</t>
  </si>
  <si>
    <t xml:space="preserve">                               10.Gross industrial output, at current price, mln.tog</t>
  </si>
  <si>
    <t xml:space="preserve">                               10. Àæ ¿éëäâýðèéí áîðëóóëñàí á¿òýýãäõ¿¿í, îíû ¿íýýð, ñàÿ.òºã</t>
  </si>
  <si>
    <t xml:space="preserve">                                10. Sold production of the industry, at current price, mln.tog</t>
  </si>
  <si>
    <t>10. Àæ ¿éëäâýðèéí íèéò á¿òýýãäõ¿¿í, çýðýãö¿¿ëýõ ¿íýýð /ìÿí.òºã/</t>
  </si>
  <si>
    <t xml:space="preserve"> 10. Gross industrial products, at constant prices, /thous.tog/</t>
  </si>
  <si>
    <t>Óëààíáóðõàí óëààíóóä ãàõàéí õàâäàð I /9ñàðòàé/</t>
  </si>
  <si>
    <t>Барилгын материал үйлдвэрлэл</t>
  </si>
  <si>
    <t>Улаан бурхан</t>
  </si>
  <si>
    <t>2012-I-XII</t>
  </si>
  <si>
    <t>2013-I-XII</t>
  </si>
  <si>
    <t>2014-I-XII</t>
  </si>
  <si>
    <t>2015  XII</t>
  </si>
  <si>
    <t>I</t>
  </si>
  <si>
    <t>2016  I</t>
  </si>
  <si>
    <t>2016/2015%</t>
  </si>
  <si>
    <t>2016-I</t>
  </si>
  <si>
    <t>2016 I</t>
  </si>
  <si>
    <t>I January</t>
  </si>
  <si>
    <t>2015 I-XII</t>
  </si>
  <si>
    <t>2015-I-XII</t>
  </si>
  <si>
    <t>2016/2013%</t>
  </si>
  <si>
    <t>2016/2014%</t>
  </si>
  <si>
    <t>2015. I</t>
  </si>
  <si>
    <t>2016. I</t>
  </si>
  <si>
    <t>2016.I</t>
  </si>
  <si>
    <t xml:space="preserve">                       Ýõíèé 1  ñàðûí áàéäëààð           </t>
  </si>
  <si>
    <t>Íèéò ä¿í Total</t>
  </si>
  <si>
    <t>Õ¿íñ, óíäààíû Food and beverage</t>
  </si>
  <si>
    <t xml:space="preserve">  Õýâëýëèéí Printing and publishing</t>
  </si>
  <si>
    <t>Öàõèëãààí, äóëààí Electricity, thermal energy</t>
  </si>
  <si>
    <t>Ìîä, ìîäîí ýäëýë Wood &amp; wooden products</t>
  </si>
  <si>
    <t>Ãóòàë, õóâöàñ Footwear and wearing</t>
  </si>
  <si>
    <t xml:space="preserve">  Áóñàä Other</t>
  </si>
  <si>
    <t>9.4  Òîì ìàëûí ç¿é áóñûí õîðîãäîë</t>
  </si>
  <si>
    <t>9.4 Natural losses of adult animals</t>
  </si>
  <si>
    <t>Îíû ýõíèé</t>
  </si>
  <si>
    <t xml:space="preserve">2016.01 ñàð        Á¯ÃÄ / TOTAL /   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</si>
  <si>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</si>
  <si>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</si>
  <si>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>ìàëä ýçëýõ</t>
  </si>
  <si>
    <t xml:space="preserve">   ¿ ¿  í  ý  ý ñ: of which</t>
  </si>
  <si>
    <t>õóâü</t>
  </si>
  <si>
    <t>òýìýý</t>
  </si>
  <si>
    <t>àäóó</t>
  </si>
  <si>
    <t xml:space="preserve"> ¿õýð</t>
  </si>
  <si>
    <t xml:space="preserve"> õîíü</t>
  </si>
  <si>
    <t>ÿìàà</t>
  </si>
  <si>
    <t>èíãý</t>
  </si>
  <si>
    <t>ã¿¿</t>
  </si>
  <si>
    <t>¿íýý</t>
  </si>
  <si>
    <t xml:space="preserve"> ýì õîíü</t>
  </si>
  <si>
    <t>ýì ÿìàà</t>
  </si>
  <si>
    <t xml:space="preserve">percentage of </t>
  </si>
  <si>
    <t>2015.I</t>
  </si>
  <si>
    <t>Camel</t>
  </si>
  <si>
    <t>Horse</t>
  </si>
  <si>
    <t>Cattle</t>
  </si>
  <si>
    <t>Sheep</t>
  </si>
  <si>
    <t>Goat</t>
  </si>
  <si>
    <t>losses to total</t>
  </si>
  <si>
    <t>livestock at the</t>
  </si>
  <si>
    <t>beginning of</t>
  </si>
  <si>
    <t xml:space="preserve"> the year</t>
  </si>
  <si>
    <t>Eby</t>
  </si>
  <si>
    <t>PPPY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</si>
  <si>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</si>
  <si>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</si>
  <si>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</si>
  <si>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</si>
  <si>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</si>
  <si>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</si>
  <si>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</si>
  <si>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</si>
  <si>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</si>
  <si>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</si>
  <si>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</si>
  <si>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</si>
  <si>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</si>
  <si>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</si>
  <si>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</si>
  <si>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</si>
  <si>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</si>
  <si>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</si>
  <si>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</si>
  <si>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</si>
  <si>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</si>
  <si>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</si>
  <si>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</si>
  <si>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</si>
  <si>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</si>
  <si>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</si>
  <si>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</si>
  <si>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>1 sar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</si>
  <si>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</si>
  <si>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7.3 ÕÀÀ-í á¿òýýãäýõ¿¿íèé ¿íý 2016 îíû 1-ð ñàðûí áàéäëààð , ñóìäààð</t>
  </si>
  <si>
    <t>Сумын нэр</t>
  </si>
  <si>
    <t>Азарга</t>
  </si>
  <si>
    <t>Соёолон үрээ</t>
  </si>
  <si>
    <t>Соёолон гүү</t>
  </si>
  <si>
    <t>Шүдлэн үрээ</t>
  </si>
  <si>
    <t>Шүдлэн байдас</t>
  </si>
  <si>
    <t>Бух</t>
  </si>
  <si>
    <t>Хязаалан шар</t>
  </si>
  <si>
    <t>Хязаалан дөнж</t>
  </si>
  <si>
    <t>Шүдлэн эр үхэр</t>
  </si>
  <si>
    <t>Шүдлэн  гунж</t>
  </si>
  <si>
    <t>Хуц</t>
  </si>
  <si>
    <t>Эр хонь</t>
  </si>
  <si>
    <t>Эм хонь</t>
  </si>
  <si>
    <t>Эр төлөг</t>
  </si>
  <si>
    <t>Эм төлөг</t>
  </si>
  <si>
    <t>Ухна</t>
  </si>
  <si>
    <t>Эр ямаа</t>
  </si>
  <si>
    <t>Эм ямаа</t>
  </si>
  <si>
    <t>Эр борлон</t>
  </si>
  <si>
    <t>Эм борлон</t>
  </si>
  <si>
    <t>Аймгийн дундаж үнэ,мян,төг</t>
  </si>
  <si>
    <t>7.¯ÍÝ</t>
  </si>
  <si>
    <t>7.Price</t>
  </si>
  <si>
    <t xml:space="preserve">                          7.1  Àðõàíãàé àéìãèéí õýðýãëýýíèé áàðàà, ¿éë÷èëãýýíèé ¿íèéí èíäåêñ</t>
  </si>
  <si>
    <t xml:space="preserve">                           7.1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</si>
  <si>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</si>
  <si>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</si>
  <si>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2010.XII</t>
  </si>
  <si>
    <t>2015 XII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</si>
  <si>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</si>
  <si>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</si>
  <si>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</si>
  <si>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</si>
  <si>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</si>
  <si>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</si>
  <si>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</si>
  <si>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</si>
  <si>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</si>
  <si>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</si>
  <si>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</si>
  <si>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</si>
  <si>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</si>
  <si>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</si>
  <si>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</si>
  <si>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</si>
  <si>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</si>
  <si>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</si>
  <si>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</si>
  <si>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</si>
  <si>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</si>
  <si>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</si>
  <si>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</si>
  <si>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</si>
  <si>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01.2.1  БYХ ТӨРЛИЙН КОФЕ, ЦАЙ, КАКАО</t>
  </si>
  <si>
    <t>01.2.1 Tea and cofe</t>
  </si>
  <si>
    <t>01.2.2  РАШААН УС, УНДАА, ЖИМСНИЙ БОЛОН НОГООНЫ ШYYС</t>
  </si>
  <si>
    <t>01.2.2 Water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</si>
  <si>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</si>
  <si>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</si>
  <si>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</si>
  <si>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</si>
  <si>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02.1.1  АРХИ, СПИРТ</t>
  </si>
  <si>
    <t>02.1.1 Alcoholic beverage</t>
  </si>
  <si>
    <t>02.1.3  ШАР АЙРАГ</t>
  </si>
  <si>
    <t>02.1.3 Beer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</si>
  <si>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</si>
  <si>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</si>
  <si>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</si>
  <si>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</si>
  <si>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</si>
  <si>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</si>
  <si>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</si>
  <si>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</si>
  <si>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</si>
  <si>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</si>
  <si>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</si>
  <si>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</si>
  <si>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</si>
  <si>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</si>
  <si>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</si>
  <si>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</si>
  <si>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</si>
  <si>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tehnik and correction service</t>
  </si>
  <si>
    <t>04.2  ÎÐÎÍ ÑÓÓÖÍÛ ÒÅÕÍÈÊÈÉÍ ÁÎËÎÍ ÇÀÑÂÀÐÛÍ YÉË×ÈËÃÝÝ</t>
  </si>
  <si>
    <t>04.3  ÓÑÀÍ ÕÀÍÃÀÌÆ ÁÎËÎÍ ÎÐÎÍ ÑÓÓÖÍÛ ÁÓÑÀÄ YÉË×ÈËÃÝÝ</t>
  </si>
  <si>
    <t>04.2 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</si>
  <si>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</si>
  <si>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</si>
  <si>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</si>
  <si>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</si>
  <si>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</si>
  <si>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</si>
  <si>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</si>
  <si>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</si>
  <si>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</si>
  <si>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</si>
  <si>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</si>
  <si>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</si>
  <si>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</si>
  <si>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</si>
  <si>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7.1-í ¿ðãýëæëýë    7.1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</si>
  <si>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</si>
  <si>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</si>
  <si>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</si>
  <si>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</si>
  <si>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</si>
  <si>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</si>
  <si>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</si>
  <si>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</si>
  <si>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</si>
  <si>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</si>
  <si>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</si>
  <si>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</si>
  <si>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</si>
  <si>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</si>
  <si>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</si>
  <si>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</si>
  <si>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</si>
  <si>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</si>
  <si>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</si>
  <si>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</si>
  <si>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</si>
  <si>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</si>
  <si>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</si>
  <si>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</si>
  <si>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</si>
  <si>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</si>
  <si>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</si>
  <si>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</si>
  <si>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</si>
  <si>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</si>
  <si>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</si>
  <si>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</si>
  <si>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</si>
  <si>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</si>
  <si>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</si>
  <si>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</si>
  <si>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</si>
  <si>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</si>
  <si>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</si>
  <si>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</si>
  <si>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</si>
  <si>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</si>
  <si>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</si>
  <si>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</si>
  <si>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</si>
  <si>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>4. ÃÝÌÒ ÕÝÐÝÃ</t>
  </si>
  <si>
    <t>4. CRIME</t>
  </si>
  <si>
    <t xml:space="preserve">                      4.1 Àðõàíãàé àéìàãò á¿ðòãýãäñýí ãýìò õýðãèéí òîî, òºðëººð</t>
  </si>
  <si>
    <t xml:space="preserve">                   4.1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</si>
  <si>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</si>
  <si>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</si>
  <si>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</si>
  <si>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2014 îíû ìºí</t>
  </si>
  <si>
    <t>ªíãºðñºí îíû ìºí</t>
  </si>
  <si>
    <t>January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</si>
  <si>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</si>
  <si>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</si>
  <si>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</si>
  <si>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</si>
  <si>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</si>
  <si>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</si>
  <si>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</si>
  <si>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</si>
  <si>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</si>
  <si>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</si>
  <si>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</si>
  <si>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</si>
  <si>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</si>
  <si>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</si>
  <si>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</si>
  <si>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</si>
  <si>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</si>
  <si>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</si>
  <si>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</si>
  <si>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</si>
  <si>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</si>
  <si>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</si>
  <si>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</si>
  <si>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</si>
  <si>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</si>
  <si>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</si>
  <si>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</si>
  <si>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</si>
  <si>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</si>
  <si>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</si>
  <si>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</si>
  <si>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</si>
  <si>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</si>
  <si>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</si>
  <si>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</si>
  <si>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</si>
  <si>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</si>
  <si>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</si>
  <si>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</si>
  <si>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</si>
  <si>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</si>
  <si>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</si>
  <si>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</si>
  <si>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</si>
  <si>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</si>
  <si>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</si>
  <si>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</si>
  <si>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</si>
  <si>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</si>
  <si>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</si>
  <si>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</si>
  <si>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</si>
  <si>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</si>
  <si>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</si>
  <si>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</si>
  <si>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</si>
  <si>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</si>
  <si>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</si>
  <si>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</si>
  <si>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</si>
  <si>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</si>
  <si>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</si>
  <si>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</si>
  <si>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</si>
  <si>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</si>
  <si>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</si>
  <si>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</si>
  <si>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</si>
  <si>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</si>
  <si>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</si>
  <si>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</si>
  <si>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</si>
  <si>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4.2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</si>
  <si>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</si>
  <si>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</si>
  <si>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</si>
  <si>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Албадан</t>
  </si>
  <si>
    <t>Áàðèâ÷-</t>
  </si>
  <si>
    <t>Ãýìò õýðãèéí</t>
  </si>
  <si>
    <t>Íèéò õî-</t>
  </si>
  <si>
    <t>Нөхөн төлүүл-</t>
  </si>
  <si>
    <t xml:space="preserve">          Offenders</t>
  </si>
  <si>
    <t>Crime committed by</t>
  </si>
  <si>
    <t>саатуулсан</t>
  </si>
  <si>
    <t>ëàãäñàí</t>
  </si>
  <si>
    <t xml:space="preserve">óëìààñ ãýìòñýí </t>
  </si>
  <si>
    <t xml:space="preserve">óëìààñ íàñ </t>
  </si>
  <si>
    <t>õèðîë</t>
  </si>
  <si>
    <t>сэн хохирол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</si>
  <si>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</si>
  <si>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</si>
  <si>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</si>
  <si>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</si>
  <si>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</si>
  <si>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</si>
  <si>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</si>
  <si>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</si>
  <si>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</si>
  <si>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сая.төг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</si>
  <si>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</si>
  <si>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</si>
  <si>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</si>
  <si>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</si>
  <si>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</si>
  <si>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</si>
  <si>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</si>
  <si>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Amount of</t>
  </si>
  <si>
    <t>Periods</t>
  </si>
  <si>
    <t>Group of</t>
  </si>
  <si>
    <t>Drunk</t>
  </si>
  <si>
    <t>caused by</t>
  </si>
  <si>
    <t>mount of</t>
  </si>
  <si>
    <t xml:space="preserve">restituted </t>
  </si>
  <si>
    <t>offences</t>
  </si>
  <si>
    <t>damage</t>
  </si>
  <si>
    <t>damages</t>
  </si>
  <si>
    <t xml:space="preserve"> mln.tog</t>
  </si>
  <si>
    <t>mln.tog</t>
  </si>
  <si>
    <t>-</t>
  </si>
  <si>
    <t>Ýõ ñóðâàëæ : Öàãäààãèéí õýëòñèéí ìýäýýãýýð</t>
  </si>
  <si>
    <t xml:space="preserve"> Source : Police Department report</t>
  </si>
  <si>
    <t>6.1 ÍÈÉÃÌÈÉÍ ÕÀËÀÌÆÈÉÍ ÑÀÍÃÈÉÍ ÇÀÐÖÓÓËÀËÒ</t>
  </si>
  <si>
    <t>6.1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</si>
  <si>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</si>
  <si>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</si>
  <si>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</si>
  <si>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</si>
  <si>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</si>
  <si>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</si>
  <si>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</si>
  <si>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</si>
  <si>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</si>
  <si>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</si>
  <si>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</si>
  <si>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</si>
  <si>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</si>
  <si>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</si>
  <si>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</si>
  <si>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</si>
  <si>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</si>
  <si>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</si>
  <si>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</si>
  <si>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</si>
  <si>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</si>
  <si>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</si>
  <si>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</si>
  <si>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</si>
  <si>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</si>
  <si>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Other</t>
  </si>
  <si>
    <t>ÕÁ-òýé õ¿¿õäèéã àñàð÷ áóé èðãýíèé ÍÌÒ</t>
  </si>
  <si>
    <t>Áóñàä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</si>
  <si>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</si>
  <si>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</si>
  <si>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</si>
  <si>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</si>
  <si>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</si>
  <si>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 xml:space="preserve">¿¿íýýñ: 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</si>
  <si>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</si>
  <si>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</si>
  <si>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</si>
  <si>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</si>
  <si>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</si>
  <si>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</si>
  <si>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</si>
  <si>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</si>
  <si>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</si>
  <si>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</si>
  <si>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</si>
  <si>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</si>
  <si>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</si>
  <si>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</si>
  <si>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</si>
  <si>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</si>
  <si>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</si>
  <si>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</si>
  <si>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</si>
  <si>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</si>
  <si>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6.2 НИЙГМИЙН ДААТГАЛ, ХАЛАМЖ</t>
  </si>
  <si>
    <t>6.2 SOCIAL INSURANCE AND WELFARE</t>
  </si>
  <si>
    <t>Нийгмийн даатгалын сангийн орлого, зарлага сая .төг</t>
  </si>
  <si>
    <t>Revenue and expenditure of social insurance fund mln.tog</t>
  </si>
  <si>
    <t>Нийгмийн даатгалын сангийн орлого, сая. төг</t>
  </si>
  <si>
    <t>Revenue of social insurance fund8 mln.tog</t>
  </si>
  <si>
    <t>Үүнээс: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</si>
  <si>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</si>
  <si>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</si>
  <si>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</si>
  <si>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</si>
  <si>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</si>
  <si>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</si>
  <si>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</si>
  <si>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</si>
  <si>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</si>
  <si>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</si>
  <si>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</si>
  <si>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</si>
  <si>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</si>
  <si>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</si>
  <si>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</si>
  <si>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</si>
  <si>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</si>
  <si>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</si>
  <si>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</si>
  <si>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</si>
  <si>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</si>
  <si>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</si>
  <si>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</si>
  <si>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</si>
  <si>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</si>
  <si>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</si>
  <si>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</si>
  <si>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</si>
  <si>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</si>
  <si>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</si>
  <si>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</si>
  <si>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</si>
  <si>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</si>
  <si>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</si>
  <si>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</si>
  <si>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</si>
  <si>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</si>
  <si>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>Бусад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</si>
  <si>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</si>
  <si>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</si>
  <si>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</si>
  <si>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</si>
  <si>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</si>
  <si>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</si>
  <si>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</si>
  <si>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</si>
  <si>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</si>
  <si>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</si>
  <si>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</si>
  <si>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</si>
  <si>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</si>
  <si>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</si>
  <si>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</si>
  <si>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</si>
  <si>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</si>
  <si>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</si>
  <si>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</si>
  <si>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</si>
  <si>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</si>
  <si>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</si>
  <si>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</si>
  <si>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</si>
  <si>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</si>
  <si>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</si>
  <si>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</si>
  <si>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                4.5 Áàéãàëèéí óðãàìàë àøèãëàñíû òºëáºð</t>
  </si>
  <si>
    <t xml:space="preserve">                  4.6. àøèãò ìàëòìàëûí íººö àøèãëàñíû òºëáºð</t>
  </si>
  <si>
    <t xml:space="preserve">                  4.7. Àøèãò ìàëòìàëûí ëèöåíç</t>
  </si>
  <si>
    <t xml:space="preserve">                  4.8. Ò¿ãýýìýë òàðõàöòàé áàéãàëèéí áàÿëàã àøèãëàñíû òºëáºð</t>
  </si>
  <si>
    <t xml:space="preserve">                  4.9. Хог хаягдалын үйлчилгээний хураамж</t>
  </si>
  <si>
    <t xml:space="preserve">                  4.10. Хог хаягдалын үйлчилгээний хураамж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</si>
  <si>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</si>
  <si>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</si>
  <si>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</si>
  <si>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</si>
  <si>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</si>
  <si>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</si>
  <si>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</si>
  <si>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</si>
  <si>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</si>
  <si>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</si>
  <si>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</si>
  <si>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</si>
  <si>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</si>
  <si>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>.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</si>
  <si>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</si>
  <si>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</si>
  <si>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</si>
  <si>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</si>
  <si>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9"/>
        <rFont val="Arial Mon"/>
        <family val="2"/>
      </rPr>
      <t>thous.tog</t>
    </r>
    <r>
      <rPr>
        <sz val="9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</si>
  <si>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</si>
  <si>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</si>
  <si>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9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</si>
  <si>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</si>
  <si>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</si>
  <si>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9"/>
        <rFont val="Arial Mon"/>
        <family val="2"/>
      </rPr>
      <t>TAX REVENUE TOTAL</t>
    </r>
  </si>
  <si>
    <r>
      <t xml:space="preserve">Õ¿¿,òîðãóóëü         </t>
    </r>
    <r>
      <rPr>
        <i/>
        <sz val="9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</si>
  <si>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</si>
  <si>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 Mon"/>
        <family val="2"/>
      </rPr>
      <t>Other</t>
    </r>
  </si>
  <si>
    <r>
      <t xml:space="preserve">ÒÀÒÂÀÐÛÍ ÁÓÑ ÎÐËÎÃЫН ДҮН      </t>
    </r>
    <r>
      <rPr>
        <i/>
        <sz val="9"/>
        <rFont val="Arial Mon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</si>
  <si>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</si>
  <si>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9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</si>
  <si>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 Mon"/>
        <family val="2"/>
      </rPr>
      <t>Tax from autovehicles</t>
    </r>
  </si>
  <si>
    <r>
      <t xml:space="preserve">Ãàçðûí òºëáºð  </t>
    </r>
    <r>
      <rPr>
        <i/>
        <sz val="9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</si>
  <si>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</si>
  <si>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</si>
  <si>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</si>
  <si>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</si>
  <si>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</si>
  <si>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</si>
  <si>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АМНАТ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</si>
  <si>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</si>
  <si>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</si>
  <si>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</si>
  <si>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</si>
  <si>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</si>
  <si>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</si>
  <si>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</si>
  <si>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</si>
  <si>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9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</si>
  <si>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9"/>
        <rFont val="Arial Mon"/>
        <family val="2"/>
      </rPr>
      <t>Fees of the land</t>
    </r>
  </si>
  <si>
    <r>
      <t xml:space="preserve">Îéí òºëáºð  </t>
    </r>
    <r>
      <rPr>
        <i/>
        <sz val="9"/>
        <rFont val="Arial Mon"/>
        <family val="2"/>
      </rPr>
      <t>Fees of the forest</t>
    </r>
  </si>
  <si>
    <r>
      <t xml:space="preserve">Àãíóóðûí íººö àø-ñíû       </t>
    </r>
    <r>
      <rPr>
        <i/>
        <sz val="9"/>
        <rFont val="Arial Mon"/>
        <family val="2"/>
      </rPr>
      <t>Charge for used hunting resources</t>
    </r>
  </si>
  <si>
    <t>Байгалийн ургамал ашигласны орлого</t>
  </si>
  <si>
    <t>Ðàøààí óñ àøèãëàñíû òºëáºð  A tax on  mineral spring usade</t>
  </si>
  <si>
    <t>Ò¿ãýýìýë òàðõàöòàé áàéãàëèéí áàÿëàã àøèãëàñàíû òºëáºð</t>
  </si>
  <si>
    <t>Хог хаягдалын үйлчилгээний хураамж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</si>
  <si>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</si>
  <si>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</si>
  <si>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</si>
  <si>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</si>
  <si>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</si>
  <si>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</si>
  <si>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</si>
  <si>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</si>
  <si>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</si>
  <si>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</si>
  <si>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</si>
  <si>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</si>
  <si>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</si>
  <si>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</si>
  <si>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</si>
  <si>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</si>
  <si>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</si>
  <si>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</si>
  <si>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</si>
  <si>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</si>
  <si>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</si>
  <si>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</si>
  <si>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</si>
  <si>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</si>
  <si>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</si>
  <si>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</si>
  <si>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</si>
  <si>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</si>
  <si>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</si>
  <si>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</si>
  <si>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</si>
  <si>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</si>
  <si>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</si>
  <si>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</si>
  <si>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</si>
  <si>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</si>
  <si>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</si>
  <si>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</si>
  <si>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</si>
  <si>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</si>
  <si>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ЦАГ УУРЫН ҮЗҮҮЛЭЛТҮҮД</t>
  </si>
  <si>
    <t>18. METEOROLOGICAL PARAMETERS</t>
  </si>
  <si>
    <t>2016 оны I сарын байдлаар</t>
  </si>
  <si>
    <t>Агаарын дундаж хэм (C)</t>
  </si>
  <si>
    <t>Хамгийн өндөр хэм(C)</t>
  </si>
  <si>
    <t>Хамгийн нам хэм (C)</t>
  </si>
  <si>
    <t>Хур тундасны нийлбэр (С)</t>
  </si>
  <si>
    <t xml:space="preserve">Цаг уурын </t>
  </si>
  <si>
    <t>Meteorological</t>
  </si>
  <si>
    <t>Air average temperature</t>
  </si>
  <si>
    <t>Maximum temperature</t>
  </si>
  <si>
    <t>Minimum temperature</t>
  </si>
  <si>
    <t>Sum of precipitation</t>
  </si>
  <si>
    <t>станцын</t>
  </si>
  <si>
    <t>stations</t>
  </si>
  <si>
    <t>нэр</t>
  </si>
  <si>
    <t>XII</t>
  </si>
  <si>
    <t>Чулуут</t>
  </si>
  <si>
    <t xml:space="preserve">  Chuluut</t>
  </si>
  <si>
    <t>Хангай</t>
  </si>
  <si>
    <t xml:space="preserve">  Hangai</t>
  </si>
  <si>
    <t>Тариат</t>
  </si>
  <si>
    <t xml:space="preserve">  Tariat</t>
  </si>
  <si>
    <t>Өндөр-Улаан</t>
  </si>
  <si>
    <t xml:space="preserve">  Ondor-ulaan</t>
  </si>
  <si>
    <t>Эрдэнэмандал</t>
  </si>
  <si>
    <t xml:space="preserve">  Erdenemandal</t>
  </si>
  <si>
    <t>Жаргалант</t>
  </si>
  <si>
    <t xml:space="preserve">  Jargalant </t>
  </si>
  <si>
    <t>Цэцэрлэг</t>
  </si>
  <si>
    <t xml:space="preserve">  Tsetserleg</t>
  </si>
  <si>
    <t>Хайрхан</t>
  </si>
  <si>
    <t xml:space="preserve">  Hairhan</t>
  </si>
  <si>
    <t>Батцэнгэл</t>
  </si>
  <si>
    <t xml:space="preserve">  Battsengel</t>
  </si>
  <si>
    <t>Өлзийт</t>
  </si>
  <si>
    <t xml:space="preserve">  Olziit</t>
  </si>
  <si>
    <t>Өгийнуур</t>
  </si>
  <si>
    <t xml:space="preserve">  Ogiinuur</t>
  </si>
  <si>
    <t>Хашаат</t>
  </si>
  <si>
    <t xml:space="preserve">  Hashaat</t>
  </si>
  <si>
    <t>Хотонт</t>
  </si>
  <si>
    <t xml:space="preserve">  Hotont</t>
  </si>
  <si>
    <t>Төвшрүүлэх</t>
  </si>
  <si>
    <t xml:space="preserve">  Tovshruuleh</t>
  </si>
  <si>
    <t>Булган</t>
  </si>
  <si>
    <t xml:space="preserve">  Bulgan</t>
  </si>
  <si>
    <t>Эрдэнэбулган</t>
  </si>
  <si>
    <t xml:space="preserve">  Erdenebulgan</t>
  </si>
  <si>
    <t>Цахир</t>
  </si>
  <si>
    <t xml:space="preserve">  Tsahir</t>
  </si>
  <si>
    <t>Хур тундастай өдрийн тоо</t>
  </si>
  <si>
    <t>Салхины хамгийн их хурд (м/с)</t>
  </si>
  <si>
    <t xml:space="preserve">Шороон, цасан шуургатай өдрийн тоо </t>
  </si>
  <si>
    <t>Цасны өндөр, см</t>
  </si>
  <si>
    <t>Maximim wind speed</t>
  </si>
  <si>
    <t>Number of dist and show storm days</t>
  </si>
  <si>
    <t>2016.02.15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</si>
</sst>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\ ###\ ###"/>
    <numFmt numFmtId="202" formatCode="\-"/>
    <numFmt numFmtId="203" formatCode="##########0.0"/>
    <numFmt numFmtId="204" formatCode="_ * #,##0.00_ ;_ * \-#,##0.00_ ;_ * &quot;-&quot;??_ ;_ @_ "/>
    <numFmt numFmtId="205" formatCode="_ * #,##0.0_ ;_ * \-#,##0.0_ ;_ * &quot;-&quot;??_ ;_ @_ "/>
  </numFmts>
  <fonts count="139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b/>
      <sz val="10"/>
      <name val="Arial"/>
      <family val="2"/>
    </font>
    <font>
      <i/>
      <sz val="10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vertAlign val="subscript"/>
      <sz val="8"/>
      <name val="Arial Mon"/>
      <family val="2"/>
    </font>
    <font>
      <sz val="11"/>
      <name val="Calibri"/>
      <family val="0"/>
    </font>
    <font>
      <sz val="8"/>
      <name val="NewtonCTT"/>
      <family val="0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b/>
      <sz val="7"/>
      <name val="Times New Roman"/>
      <family val="1"/>
    </font>
    <font>
      <sz val="10"/>
      <name val="Arial BSB"/>
      <family val="0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name val="Arial Mon"/>
      <family val="2"/>
    </font>
    <font>
      <sz val="8"/>
      <color indexed="17"/>
      <name val="Arial Mon"/>
      <family val="2"/>
    </font>
    <font>
      <sz val="8"/>
      <color indexed="12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sz val="10"/>
      <name val="Courier"/>
      <family val="3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i/>
      <sz val="9"/>
      <name val="Arial Mon"/>
      <family val="2"/>
    </font>
    <font>
      <b/>
      <sz val="9"/>
      <name val="Times New Roman Mon"/>
      <family val="1"/>
    </font>
    <font>
      <sz val="12"/>
      <name val="Arial"/>
      <family val="2"/>
    </font>
    <font>
      <b/>
      <sz val="6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 Mon"/>
      <family val="2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b/>
      <sz val="7"/>
      <color indexed="8"/>
      <name val="Arial Mon"/>
      <family val="2"/>
    </font>
    <font>
      <b/>
      <sz val="8"/>
      <color indexed="8"/>
      <name val="Arial"/>
      <family val="2"/>
    </font>
    <font>
      <sz val="7"/>
      <color indexed="8"/>
      <name val="Arial Mon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8"/>
      <color indexed="36"/>
      <name val="Arial Mon"/>
      <family val="2"/>
    </font>
    <font>
      <sz val="8"/>
      <color indexed="12"/>
      <name val="Arial"/>
      <family val="2"/>
    </font>
    <font>
      <b/>
      <sz val="9"/>
      <color indexed="8"/>
      <name val="Arial Mon"/>
      <family val="2"/>
    </font>
    <font>
      <sz val="6"/>
      <color indexed="8"/>
      <name val="Arial Mon"/>
      <family val="2"/>
    </font>
    <font>
      <b/>
      <sz val="10"/>
      <color indexed="8"/>
      <name val="Arial Mon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FF0000"/>
      <name val="Arial Mon"/>
      <family val="2"/>
    </font>
    <font>
      <b/>
      <sz val="8"/>
      <color theme="1"/>
      <name val="Arial Mon"/>
      <family val="2"/>
    </font>
    <font>
      <sz val="8"/>
      <color theme="1"/>
      <name val="Arial Mon"/>
      <family val="2"/>
    </font>
    <font>
      <b/>
      <sz val="7"/>
      <color theme="1"/>
      <name val="Arial Mon"/>
      <family val="2"/>
    </font>
    <font>
      <b/>
      <sz val="8"/>
      <color rgb="FF000000"/>
      <name val="Arial"/>
      <family val="2"/>
    </font>
    <font>
      <sz val="7"/>
      <color theme="1"/>
      <name val="Arial Mon"/>
      <family val="2"/>
    </font>
    <font>
      <sz val="10"/>
      <color rgb="FF000000"/>
      <name val="Arial"/>
      <family val="2"/>
    </font>
    <font>
      <sz val="7"/>
      <color theme="1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sz val="8"/>
      <color rgb="FF0000FF"/>
      <name val="Arial"/>
      <family val="2"/>
    </font>
    <font>
      <b/>
      <sz val="9"/>
      <color theme="1"/>
      <name val="Arial Mon"/>
      <family val="2"/>
    </font>
    <font>
      <sz val="6"/>
      <color theme="1"/>
      <name val="Arial Mon"/>
      <family val="2"/>
    </font>
    <font>
      <b/>
      <sz val="10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D3D3D3"/>
      </left>
      <right style="thin">
        <color rgb="FFD3D3D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28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0" applyNumberFormat="0" applyBorder="0" applyAlignment="0" applyProtection="0"/>
    <xf numFmtId="0" fontId="110" fillId="27" borderId="1" applyNumberFormat="0" applyAlignment="0" applyProtection="0"/>
    <xf numFmtId="0" fontId="11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7" fillId="30" borderId="1" applyNumberFormat="0" applyAlignment="0" applyProtection="0"/>
    <xf numFmtId="0" fontId="118" fillId="0" borderId="6" applyNumberFormat="0" applyFill="0" applyAlignment="0" applyProtection="0"/>
    <xf numFmtId="0" fontId="11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6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0" fillId="27" borderId="8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</cellStyleXfs>
  <cellXfs count="9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76" fontId="25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176" fontId="7" fillId="0" borderId="0" xfId="0" applyNumberFormat="1" applyFont="1" applyAlignment="1">
      <alignment horizontal="right"/>
    </xf>
    <xf numFmtId="176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5" fillId="0" borderId="0" xfId="0" applyFont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29" fillId="0" borderId="17" xfId="0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23" xfId="0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/>
    </xf>
    <xf numFmtId="0" fontId="6" fillId="0" borderId="21" xfId="0" applyFont="1" applyBorder="1" applyAlignment="1">
      <alignment/>
    </xf>
    <xf numFmtId="14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22" xfId="0" applyFont="1" applyBorder="1" applyAlignment="1">
      <alignment horizontal="center"/>
    </xf>
    <xf numFmtId="0" fontId="25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235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8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7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17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6" fontId="32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textRotation="45"/>
    </xf>
    <xf numFmtId="0" fontId="37" fillId="0" borderId="0" xfId="0" applyFont="1" applyAlignment="1">
      <alignment textRotation="135"/>
    </xf>
    <xf numFmtId="0" fontId="37" fillId="0" borderId="0" xfId="0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20" fillId="0" borderId="22" xfId="0" applyFont="1" applyBorder="1" applyAlignment="1">
      <alignment horizontal="center"/>
    </xf>
    <xf numFmtId="0" fontId="7" fillId="0" borderId="0" xfId="0" applyFont="1" applyAlignment="1">
      <alignment textRotation="90"/>
    </xf>
    <xf numFmtId="14" fontId="7" fillId="0" borderId="0" xfId="0" applyNumberFormat="1" applyFont="1" applyAlignment="1">
      <alignment/>
    </xf>
    <xf numFmtId="1" fontId="8" fillId="0" borderId="17" xfId="0" applyNumberFormat="1" applyFont="1" applyBorder="1" applyAlignment="1">
      <alignment/>
    </xf>
    <xf numFmtId="1" fontId="20" fillId="0" borderId="22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76" fontId="20" fillId="0" borderId="13" xfId="0" applyNumberFormat="1" applyFont="1" applyBorder="1" applyAlignment="1">
      <alignment/>
    </xf>
    <xf numFmtId="176" fontId="35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12" xfId="0" applyFont="1" applyBorder="1" applyAlignment="1">
      <alignment/>
    </xf>
    <xf numFmtId="0" fontId="43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2" xfId="0" applyFont="1" applyBorder="1" applyAlignment="1">
      <alignment horizontal="right"/>
    </xf>
    <xf numFmtId="0" fontId="36" fillId="0" borderId="15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176" fontId="35" fillId="0" borderId="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0" borderId="17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43" fillId="0" borderId="0" xfId="0" applyFont="1" applyAlignment="1">
      <alignment/>
    </xf>
    <xf numFmtId="0" fontId="35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4" fillId="0" borderId="17" xfId="0" applyFont="1" applyBorder="1" applyAlignment="1">
      <alignment/>
    </xf>
    <xf numFmtId="0" fontId="44" fillId="0" borderId="17" xfId="0" applyFont="1" applyBorder="1" applyAlignment="1">
      <alignment horizontal="center"/>
    </xf>
    <xf numFmtId="176" fontId="34" fillId="0" borderId="17" xfId="0" applyNumberFormat="1" applyFont="1" applyBorder="1" applyAlignment="1">
      <alignment/>
    </xf>
    <xf numFmtId="0" fontId="34" fillId="0" borderId="17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11" fillId="0" borderId="0" xfId="0" applyNumberFormat="1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7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5" fillId="0" borderId="11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176" fontId="7" fillId="0" borderId="17" xfId="0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191" fontId="7" fillId="0" borderId="0" xfId="66" applyNumberFormat="1" applyFont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124" fillId="0" borderId="12" xfId="0" applyNumberFormat="1" applyFont="1" applyFill="1" applyBorder="1" applyAlignment="1">
      <alignment vertical="center" readingOrder="1"/>
    </xf>
    <xf numFmtId="0" fontId="11" fillId="0" borderId="12" xfId="0" applyFont="1" applyBorder="1" applyAlignment="1">
      <alignment horizontal="right"/>
    </xf>
    <xf numFmtId="0" fontId="124" fillId="0" borderId="12" xfId="0" applyNumberFormat="1" applyFont="1" applyFill="1" applyBorder="1" applyAlignment="1">
      <alignment horizontal="right" vertical="center" wrapText="1" readingOrder="1"/>
    </xf>
    <xf numFmtId="0" fontId="124" fillId="0" borderId="0" xfId="0" applyNumberFormat="1" applyFont="1" applyFill="1" applyBorder="1" applyAlignment="1">
      <alignment vertical="center" readingOrder="1"/>
    </xf>
    <xf numFmtId="0" fontId="11" fillId="0" borderId="0" xfId="0" applyFont="1" applyBorder="1" applyAlignment="1">
      <alignment horizontal="right"/>
    </xf>
    <xf numFmtId="0" fontId="124" fillId="0" borderId="0" xfId="0" applyNumberFormat="1" applyFont="1" applyFill="1" applyBorder="1" applyAlignment="1">
      <alignment horizontal="right" vertical="center" wrapText="1" readingOrder="1"/>
    </xf>
    <xf numFmtId="176" fontId="124" fillId="0" borderId="0" xfId="0" applyNumberFormat="1" applyFont="1" applyFill="1" applyBorder="1" applyAlignment="1">
      <alignment horizontal="right" vertical="center" wrapText="1" readingOrder="1"/>
    </xf>
    <xf numFmtId="0" fontId="11" fillId="0" borderId="17" xfId="0" applyFont="1" applyBorder="1" applyAlignment="1">
      <alignment horizontal="right"/>
    </xf>
    <xf numFmtId="0" fontId="124" fillId="0" borderId="17" xfId="0" applyNumberFormat="1" applyFont="1" applyFill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right"/>
    </xf>
    <xf numFmtId="0" fontId="29" fillId="0" borderId="22" xfId="0" applyFont="1" applyBorder="1" applyAlignment="1">
      <alignment horizontal="right"/>
    </xf>
    <xf numFmtId="176" fontId="124" fillId="0" borderId="0" xfId="0" applyNumberFormat="1" applyFont="1" applyFill="1" applyBorder="1" applyAlignment="1">
      <alignment readingOrder="1"/>
    </xf>
    <xf numFmtId="0" fontId="6" fillId="0" borderId="22" xfId="0" applyFont="1" applyBorder="1" applyAlignment="1">
      <alignment horizontal="right"/>
    </xf>
    <xf numFmtId="0" fontId="6" fillId="0" borderId="22" xfId="282" applyFont="1" applyBorder="1" applyAlignment="1">
      <alignment horizontal="right"/>
      <protection/>
    </xf>
    <xf numFmtId="0" fontId="11" fillId="0" borderId="17" xfId="282" applyFont="1" applyBorder="1" applyAlignment="1">
      <alignment horizontal="right"/>
      <protection/>
    </xf>
    <xf numFmtId="2" fontId="6" fillId="0" borderId="22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125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6" fillId="0" borderId="0" xfId="280" applyFont="1">
      <alignment/>
      <protection/>
    </xf>
    <xf numFmtId="0" fontId="6" fillId="0" borderId="0" xfId="280" applyFont="1" applyBorder="1">
      <alignment/>
      <protection/>
    </xf>
    <xf numFmtId="0" fontId="21" fillId="0" borderId="0" xfId="280" applyFont="1" applyBorder="1">
      <alignment/>
      <protection/>
    </xf>
    <xf numFmtId="0" fontId="27" fillId="0" borderId="0" xfId="280" applyFont="1" applyBorder="1">
      <alignment/>
      <protection/>
    </xf>
    <xf numFmtId="14" fontId="6" fillId="0" borderId="0" xfId="280" applyNumberFormat="1" applyFont="1" applyBorder="1">
      <alignment/>
      <protection/>
    </xf>
    <xf numFmtId="14" fontId="6" fillId="0" borderId="0" xfId="280" applyNumberFormat="1" applyFont="1">
      <alignment/>
      <protection/>
    </xf>
    <xf numFmtId="0" fontId="6" fillId="0" borderId="12" xfId="280" applyFont="1" applyBorder="1">
      <alignment/>
      <protection/>
    </xf>
    <xf numFmtId="0" fontId="6" fillId="0" borderId="10" xfId="280" applyFont="1" applyBorder="1">
      <alignment/>
      <protection/>
    </xf>
    <xf numFmtId="0" fontId="10" fillId="0" borderId="10" xfId="280" applyFont="1" applyBorder="1">
      <alignment/>
      <protection/>
    </xf>
    <xf numFmtId="0" fontId="10" fillId="0" borderId="12" xfId="280" applyFont="1" applyBorder="1">
      <alignment/>
      <protection/>
    </xf>
    <xf numFmtId="0" fontId="10" fillId="0" borderId="20" xfId="280" applyFont="1" applyBorder="1">
      <alignment/>
      <protection/>
    </xf>
    <xf numFmtId="0" fontId="10" fillId="0" borderId="22" xfId="280" applyFont="1" applyBorder="1">
      <alignment/>
      <protection/>
    </xf>
    <xf numFmtId="0" fontId="10" fillId="0" borderId="11" xfId="280" applyFont="1" applyBorder="1">
      <alignment/>
      <protection/>
    </xf>
    <xf numFmtId="0" fontId="10" fillId="0" borderId="0" xfId="280" applyFont="1" applyBorder="1">
      <alignment/>
      <protection/>
    </xf>
    <xf numFmtId="0" fontId="6" fillId="0" borderId="13" xfId="280" applyFont="1" applyBorder="1">
      <alignment/>
      <protection/>
    </xf>
    <xf numFmtId="0" fontId="31" fillId="0" borderId="13" xfId="280" applyFont="1" applyBorder="1">
      <alignment/>
      <protection/>
    </xf>
    <xf numFmtId="0" fontId="31" fillId="0" borderId="0" xfId="280" applyFont="1" applyBorder="1">
      <alignment/>
      <protection/>
    </xf>
    <xf numFmtId="0" fontId="10" fillId="0" borderId="18" xfId="280" applyFont="1" applyBorder="1">
      <alignment/>
      <protection/>
    </xf>
    <xf numFmtId="0" fontId="10" fillId="0" borderId="14" xfId="280" applyFont="1" applyBorder="1">
      <alignment/>
      <protection/>
    </xf>
    <xf numFmtId="0" fontId="10" fillId="0" borderId="13" xfId="280" applyFont="1" applyBorder="1" applyAlignment="1">
      <alignment horizontal="center"/>
      <protection/>
    </xf>
    <xf numFmtId="0" fontId="31" fillId="0" borderId="0" xfId="280" applyFont="1" applyBorder="1" applyAlignment="1">
      <alignment horizontal="center"/>
      <protection/>
    </xf>
    <xf numFmtId="0" fontId="10" fillId="0" borderId="0" xfId="280" applyFont="1" applyBorder="1" applyAlignment="1">
      <alignment horizontal="center"/>
      <protection/>
    </xf>
    <xf numFmtId="0" fontId="10" fillId="0" borderId="21" xfId="280" applyFont="1" applyBorder="1">
      <alignment/>
      <protection/>
    </xf>
    <xf numFmtId="0" fontId="31" fillId="0" borderId="24" xfId="280" applyFont="1" applyBorder="1">
      <alignment/>
      <protection/>
    </xf>
    <xf numFmtId="0" fontId="31" fillId="0" borderId="18" xfId="280" applyFont="1" applyBorder="1">
      <alignment/>
      <protection/>
    </xf>
    <xf numFmtId="0" fontId="10" fillId="0" borderId="13" xfId="280" applyFont="1" applyBorder="1">
      <alignment/>
      <protection/>
    </xf>
    <xf numFmtId="0" fontId="31" fillId="0" borderId="14" xfId="280" applyFont="1" applyBorder="1">
      <alignment/>
      <protection/>
    </xf>
    <xf numFmtId="0" fontId="10" fillId="0" borderId="17" xfId="280" applyFont="1" applyBorder="1">
      <alignment/>
      <protection/>
    </xf>
    <xf numFmtId="0" fontId="10" fillId="0" borderId="15" xfId="280" applyFont="1" applyBorder="1">
      <alignment/>
      <protection/>
    </xf>
    <xf numFmtId="0" fontId="10" fillId="0" borderId="16" xfId="280" applyFont="1" applyBorder="1">
      <alignment/>
      <protection/>
    </xf>
    <xf numFmtId="0" fontId="31" fillId="0" borderId="16" xfId="280" applyFont="1" applyBorder="1">
      <alignment/>
      <protection/>
    </xf>
    <xf numFmtId="0" fontId="31" fillId="0" borderId="17" xfId="280" applyFont="1" applyBorder="1">
      <alignment/>
      <protection/>
    </xf>
    <xf numFmtId="0" fontId="10" fillId="0" borderId="0" xfId="280" applyFont="1">
      <alignment/>
      <protection/>
    </xf>
    <xf numFmtId="176" fontId="3" fillId="0" borderId="0" xfId="280" applyNumberFormat="1" applyFont="1" applyBorder="1" applyAlignment="1">
      <alignment horizontal="right"/>
      <protection/>
    </xf>
    <xf numFmtId="176" fontId="10" fillId="0" borderId="0" xfId="280" applyNumberFormat="1" applyFont="1">
      <alignment/>
      <protection/>
    </xf>
    <xf numFmtId="0" fontId="10" fillId="0" borderId="0" xfId="280" applyFont="1" applyBorder="1" applyAlignment="1">
      <alignment horizontal="right"/>
      <protection/>
    </xf>
    <xf numFmtId="1" fontId="10" fillId="0" borderId="0" xfId="280" applyNumberFormat="1" applyFont="1" applyBorder="1" applyAlignment="1">
      <alignment horizontal="right"/>
      <protection/>
    </xf>
    <xf numFmtId="0" fontId="3" fillId="0" borderId="0" xfId="280" applyFont="1" applyBorder="1" applyAlignment="1">
      <alignment horizontal="right"/>
      <protection/>
    </xf>
    <xf numFmtId="176" fontId="3" fillId="0" borderId="17" xfId="280" applyNumberFormat="1" applyFont="1" applyBorder="1" applyAlignment="1">
      <alignment horizontal="right"/>
      <protection/>
    </xf>
    <xf numFmtId="0" fontId="3" fillId="0" borderId="17" xfId="280" applyFont="1" applyBorder="1" applyAlignment="1">
      <alignment horizontal="right"/>
      <protection/>
    </xf>
    <xf numFmtId="0" fontId="27" fillId="0" borderId="17" xfId="0" applyFont="1" applyBorder="1" applyAlignment="1">
      <alignment horizontal="right"/>
    </xf>
    <xf numFmtId="0" fontId="28" fillId="0" borderId="22" xfId="0" applyFont="1" applyBorder="1" applyAlignment="1">
      <alignment horizontal="center"/>
    </xf>
    <xf numFmtId="176" fontId="30" fillId="0" borderId="22" xfId="280" applyNumberFormat="1" applyFont="1" applyBorder="1" applyAlignment="1">
      <alignment horizontal="right"/>
      <protection/>
    </xf>
    <xf numFmtId="176" fontId="30" fillId="0" borderId="0" xfId="280" applyNumberFormat="1" applyFont="1" applyBorder="1" applyAlignment="1">
      <alignment horizontal="right"/>
      <protection/>
    </xf>
    <xf numFmtId="0" fontId="30" fillId="0" borderId="0" xfId="280" applyFont="1" applyBorder="1" applyAlignment="1">
      <alignment horizontal="right"/>
      <protection/>
    </xf>
    <xf numFmtId="0" fontId="10" fillId="0" borderId="0" xfId="280" applyFont="1" applyAlignment="1">
      <alignment horizontal="center"/>
      <protection/>
    </xf>
    <xf numFmtId="0" fontId="10" fillId="0" borderId="17" xfId="282" applyFont="1" applyBorder="1">
      <alignment/>
      <protection/>
    </xf>
    <xf numFmtId="0" fontId="50" fillId="0" borderId="17" xfId="282" applyFont="1" applyBorder="1">
      <alignment/>
      <protection/>
    </xf>
    <xf numFmtId="176" fontId="10" fillId="0" borderId="22" xfId="280" applyNumberFormat="1" applyFont="1" applyBorder="1" applyAlignment="1">
      <alignment horizontal="right"/>
      <protection/>
    </xf>
    <xf numFmtId="0" fontId="126" fillId="0" borderId="0" xfId="225" applyFont="1">
      <alignment/>
      <protection/>
    </xf>
    <xf numFmtId="0" fontId="127" fillId="0" borderId="0" xfId="225" applyFont="1">
      <alignment/>
      <protection/>
    </xf>
    <xf numFmtId="0" fontId="127" fillId="0" borderId="12" xfId="136" applyFont="1" applyBorder="1" applyAlignment="1">
      <alignment vertical="center" wrapText="1"/>
      <protection/>
    </xf>
    <xf numFmtId="0" fontId="127" fillId="0" borderId="11" xfId="136" applyFont="1" applyBorder="1" applyAlignment="1">
      <alignment horizontal="center" vertical="center" wrapText="1"/>
      <protection/>
    </xf>
    <xf numFmtId="0" fontId="127" fillId="0" borderId="12" xfId="136" applyFont="1" applyBorder="1" applyAlignment="1">
      <alignment horizontal="center" vertical="center" wrapText="1"/>
      <protection/>
    </xf>
    <xf numFmtId="0" fontId="124" fillId="0" borderId="12" xfId="0" applyNumberFormat="1" applyFont="1" applyFill="1" applyBorder="1" applyAlignment="1">
      <alignment vertical="center" wrapText="1" readingOrder="1"/>
    </xf>
    <xf numFmtId="0" fontId="124" fillId="0" borderId="0" xfId="0" applyNumberFormat="1" applyFont="1" applyFill="1" applyBorder="1" applyAlignment="1">
      <alignment vertical="center" wrapText="1" readingOrder="1"/>
    </xf>
    <xf numFmtId="0" fontId="124" fillId="0" borderId="17" xfId="0" applyNumberFormat="1" applyFont="1" applyFill="1" applyBorder="1" applyAlignment="1">
      <alignment vertical="center" readingOrder="1"/>
    </xf>
    <xf numFmtId="0" fontId="128" fillId="0" borderId="22" xfId="273" applyFont="1" applyBorder="1" applyAlignment="1">
      <alignment horizontal="center" wrapText="1"/>
      <protection/>
    </xf>
    <xf numFmtId="176" fontId="126" fillId="0" borderId="17" xfId="273" applyNumberFormat="1" applyFont="1" applyBorder="1" applyAlignment="1">
      <alignment vertical="center" wrapText="1" readingOrder="1"/>
      <protection/>
    </xf>
    <xf numFmtId="176" fontId="129" fillId="0" borderId="25" xfId="0" applyNumberFormat="1" applyFont="1" applyFill="1" applyBorder="1" applyAlignment="1">
      <alignment vertical="center" wrapText="1" readingOrder="1"/>
    </xf>
    <xf numFmtId="176" fontId="126" fillId="0" borderId="17" xfId="269" applyNumberFormat="1" applyFont="1" applyBorder="1" applyAlignment="1">
      <alignment vertical="center" wrapText="1" readingOrder="1"/>
      <protection/>
    </xf>
    <xf numFmtId="0" fontId="126" fillId="0" borderId="17" xfId="269" applyFont="1" applyBorder="1" applyAlignment="1">
      <alignment vertical="center" wrapText="1" readingOrder="1"/>
      <protection/>
    </xf>
    <xf numFmtId="0" fontId="130" fillId="0" borderId="0" xfId="273" applyFont="1" applyBorder="1">
      <alignment/>
      <protection/>
    </xf>
    <xf numFmtId="0" fontId="130" fillId="0" borderId="0" xfId="269" applyFont="1" applyBorder="1">
      <alignment/>
      <protection/>
    </xf>
    <xf numFmtId="0" fontId="131" fillId="0" borderId="0" xfId="0" applyNumberFormat="1" applyFont="1" applyFill="1" applyBorder="1" applyAlignment="1">
      <alignment horizontal="right" vertical="center" wrapText="1" readingOrder="1"/>
    </xf>
    <xf numFmtId="0" fontId="132" fillId="0" borderId="0" xfId="269" applyFont="1" applyBorder="1">
      <alignment/>
      <protection/>
    </xf>
    <xf numFmtId="0" fontId="130" fillId="0" borderId="0" xfId="273" applyFont="1" applyFill="1" applyBorder="1">
      <alignment/>
      <protection/>
    </xf>
    <xf numFmtId="0" fontId="25" fillId="0" borderId="0" xfId="281" applyFont="1" applyBorder="1" applyAlignment="1">
      <alignment horizontal="left"/>
      <protection/>
    </xf>
    <xf numFmtId="0" fontId="20" fillId="0" borderId="0" xfId="281" applyFont="1" applyBorder="1" applyAlignment="1">
      <alignment horizontal="left"/>
      <protection/>
    </xf>
    <xf numFmtId="0" fontId="25" fillId="0" borderId="0" xfId="281" applyFont="1" applyBorder="1" applyAlignment="1">
      <alignment horizontal="center" vertical="center"/>
      <protection/>
    </xf>
    <xf numFmtId="0" fontId="51" fillId="0" borderId="0" xfId="281" applyFont="1" applyBorder="1" applyAlignment="1">
      <alignment horizontal="center"/>
      <protection/>
    </xf>
    <xf numFmtId="0" fontId="6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186" fontId="53" fillId="0" borderId="0" xfId="278" applyNumberFormat="1" applyFont="1" applyBorder="1" applyAlignment="1">
      <alignment/>
      <protection/>
    </xf>
    <xf numFmtId="203" fontId="8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03" fontId="6" fillId="0" borderId="0" xfId="0" applyNumberFormat="1" applyFont="1" applyBorder="1" applyAlignment="1">
      <alignment horizontal="center"/>
    </xf>
    <xf numFmtId="0" fontId="133" fillId="0" borderId="0" xfId="0" applyFont="1" applyAlignment="1">
      <alignment/>
    </xf>
    <xf numFmtId="186" fontId="54" fillId="0" borderId="0" xfId="278" applyNumberFormat="1" applyFont="1" applyBorder="1" applyAlignment="1">
      <alignment/>
      <protection/>
    </xf>
    <xf numFmtId="0" fontId="134" fillId="0" borderId="0" xfId="0" applyFont="1" applyAlignment="1">
      <alignment/>
    </xf>
    <xf numFmtId="0" fontId="55" fillId="0" borderId="0" xfId="0" applyFont="1" applyAlignment="1">
      <alignment/>
    </xf>
    <xf numFmtId="186" fontId="55" fillId="0" borderId="0" xfId="278" applyNumberFormat="1" applyFont="1" applyBorder="1" applyAlignment="1">
      <alignment/>
      <protection/>
    </xf>
    <xf numFmtId="0" fontId="0" fillId="0" borderId="0" xfId="0" applyAlignment="1">
      <alignment horizontal="left"/>
    </xf>
    <xf numFmtId="183" fontId="55" fillId="0" borderId="0" xfId="104" applyNumberFormat="1" applyFont="1" applyBorder="1" applyAlignment="1">
      <alignment/>
    </xf>
    <xf numFmtId="0" fontId="134" fillId="0" borderId="0" xfId="0" applyFont="1" applyAlignment="1">
      <alignment/>
    </xf>
    <xf numFmtId="0" fontId="55" fillId="0" borderId="0" xfId="0" applyFont="1" applyBorder="1" applyAlignment="1">
      <alignment horizontal="left" wrapText="1" shrinkToFit="1"/>
    </xf>
    <xf numFmtId="0" fontId="135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3" fontId="6" fillId="0" borderId="0" xfId="0" applyNumberFormat="1" applyFont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57" fillId="0" borderId="0" xfId="0" applyFont="1" applyFill="1" applyBorder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top"/>
    </xf>
    <xf numFmtId="0" fontId="58" fillId="0" borderId="0" xfId="7" applyFont="1" applyAlignment="1">
      <alignment wrapText="1"/>
    </xf>
    <xf numFmtId="0" fontId="56" fillId="0" borderId="0" xfId="5" applyFont="1" applyFill="1" applyBorder="1" applyAlignment="1">
      <alignment/>
    </xf>
    <xf numFmtId="0" fontId="59" fillId="0" borderId="0" xfId="5" applyFont="1" applyAlignment="1">
      <alignment wrapText="1"/>
    </xf>
    <xf numFmtId="0" fontId="56" fillId="0" borderId="0" xfId="0" applyFont="1" applyFill="1" applyBorder="1" applyAlignment="1">
      <alignment/>
    </xf>
    <xf numFmtId="0" fontId="55" fillId="0" borderId="0" xfId="0" applyFont="1" applyBorder="1" applyAlignment="1">
      <alignment wrapText="1"/>
    </xf>
    <xf numFmtId="0" fontId="56" fillId="0" borderId="26" xfId="0" applyFont="1" applyFill="1" applyBorder="1" applyAlignment="1">
      <alignment vertical="top"/>
    </xf>
    <xf numFmtId="0" fontId="0" fillId="0" borderId="26" xfId="0" applyBorder="1" applyAlignment="1">
      <alignment/>
    </xf>
    <xf numFmtId="203" fontId="6" fillId="0" borderId="26" xfId="0" applyNumberFormat="1" applyFont="1" applyBorder="1" applyAlignment="1">
      <alignment horizontal="center"/>
    </xf>
    <xf numFmtId="0" fontId="55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62" fillId="0" borderId="0" xfId="0" applyFont="1" applyAlignment="1">
      <alignment horizontal="left" wrapText="1"/>
    </xf>
    <xf numFmtId="0" fontId="133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shrinkToFit="1"/>
    </xf>
    <xf numFmtId="0" fontId="17" fillId="0" borderId="15" xfId="0" applyFont="1" applyBorder="1" applyAlignment="1">
      <alignment/>
    </xf>
    <xf numFmtId="0" fontId="20" fillId="0" borderId="0" xfId="0" applyFont="1" applyAlignment="1">
      <alignment horizontal="left" indent="1"/>
    </xf>
    <xf numFmtId="176" fontId="6" fillId="0" borderId="0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24" fillId="0" borderId="17" xfId="0" applyFont="1" applyBorder="1" applyAlignment="1">
      <alignment/>
    </xf>
    <xf numFmtId="176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 indent="8"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3" fillId="0" borderId="0" xfId="0" applyFont="1" applyAlignment="1">
      <alignment/>
    </xf>
    <xf numFmtId="176" fontId="2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0" fontId="61" fillId="0" borderId="0" xfId="0" applyFont="1" applyBorder="1" applyAlignment="1">
      <alignment horizontal="left" indent="5"/>
    </xf>
    <xf numFmtId="0" fontId="65" fillId="0" borderId="0" xfId="0" applyFont="1" applyBorder="1" applyAlignment="1">
      <alignment horizontal="left" indent="5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176" fontId="25" fillId="0" borderId="11" xfId="0" applyNumberFormat="1" applyFont="1" applyBorder="1" applyAlignment="1">
      <alignment horizontal="right"/>
    </xf>
    <xf numFmtId="1" fontId="25" fillId="0" borderId="10" xfId="0" applyNumberFormat="1" applyFont="1" applyBorder="1" applyAlignment="1">
      <alignment horizontal="right"/>
    </xf>
    <xf numFmtId="0" fontId="6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176" fontId="25" fillId="0" borderId="14" xfId="0" applyNumberFormat="1" applyFont="1" applyBorder="1" applyAlignment="1">
      <alignment/>
    </xf>
    <xf numFmtId="1" fontId="25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1" fillId="0" borderId="18" xfId="0" applyFont="1" applyBorder="1" applyAlignment="1">
      <alignment/>
    </xf>
    <xf numFmtId="176" fontId="24" fillId="0" borderId="14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/>
    </xf>
    <xf numFmtId="1" fontId="24" fillId="0" borderId="13" xfId="0" applyNumberFormat="1" applyFont="1" applyBorder="1" applyAlignment="1">
      <alignment/>
    </xf>
    <xf numFmtId="1" fontId="25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0" fontId="63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0" fontId="24" fillId="0" borderId="15" xfId="0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63" fillId="0" borderId="0" xfId="0" applyNumberFormat="1" applyFont="1" applyBorder="1" applyAlignment="1">
      <alignment/>
    </xf>
    <xf numFmtId="0" fontId="126" fillId="0" borderId="0" xfId="0" applyFont="1" applyAlignment="1">
      <alignment/>
    </xf>
    <xf numFmtId="176" fontId="136" fillId="0" borderId="0" xfId="0" applyNumberFormat="1" applyFont="1" applyAlignment="1">
      <alignment/>
    </xf>
    <xf numFmtId="176" fontId="126" fillId="0" borderId="0" xfId="0" applyNumberFormat="1" applyFont="1" applyAlignment="1">
      <alignment/>
    </xf>
    <xf numFmtId="1" fontId="126" fillId="0" borderId="21" xfId="0" applyNumberFormat="1" applyFont="1" applyBorder="1" applyAlignment="1">
      <alignment horizontal="center" vertical="center"/>
    </xf>
    <xf numFmtId="176" fontId="126" fillId="0" borderId="23" xfId="0" applyNumberFormat="1" applyFont="1" applyBorder="1" applyAlignment="1">
      <alignment horizontal="center" vertical="center"/>
    </xf>
    <xf numFmtId="176" fontId="126" fillId="0" borderId="0" xfId="0" applyNumberFormat="1" applyFont="1" applyBorder="1" applyAlignment="1">
      <alignment horizontal="left" vertical="center" wrapText="1"/>
    </xf>
    <xf numFmtId="176" fontId="126" fillId="0" borderId="0" xfId="0" applyNumberFormat="1" applyFont="1" applyBorder="1" applyAlignment="1">
      <alignment horizontal="center" vertical="center"/>
    </xf>
    <xf numFmtId="176" fontId="127" fillId="0" borderId="0" xfId="0" applyNumberFormat="1" applyFont="1" applyAlignment="1">
      <alignment/>
    </xf>
    <xf numFmtId="176" fontId="127" fillId="0" borderId="0" xfId="0" applyNumberFormat="1" applyFont="1" applyAlignment="1">
      <alignment horizontal="left" indent="1"/>
    </xf>
    <xf numFmtId="176" fontId="127" fillId="0" borderId="0" xfId="0" applyNumberFormat="1" applyFont="1" applyBorder="1" applyAlignment="1">
      <alignment horizontal="center" vertical="center"/>
    </xf>
    <xf numFmtId="176" fontId="126" fillId="0" borderId="0" xfId="0" applyNumberFormat="1" applyFont="1" applyAlignment="1">
      <alignment wrapText="1"/>
    </xf>
    <xf numFmtId="176" fontId="126" fillId="0" borderId="0" xfId="0" applyNumberFormat="1" applyFont="1" applyAlignment="1">
      <alignment horizontal="center" vertical="center"/>
    </xf>
    <xf numFmtId="176" fontId="127" fillId="0" borderId="17" xfId="0" applyNumberFormat="1" applyFont="1" applyBorder="1" applyAlignment="1">
      <alignment horizontal="left" indent="1"/>
    </xf>
    <xf numFmtId="176" fontId="127" fillId="0" borderId="17" xfId="0" applyNumberFormat="1" applyFont="1" applyBorder="1" applyAlignment="1">
      <alignment/>
    </xf>
    <xf numFmtId="176" fontId="127" fillId="0" borderId="17" xfId="0" applyNumberFormat="1" applyFont="1" applyBorder="1" applyAlignment="1">
      <alignment horizontal="center" vertical="center"/>
    </xf>
    <xf numFmtId="176" fontId="137" fillId="0" borderId="0" xfId="0" applyNumberFormat="1" applyFont="1" applyBorder="1" applyAlignment="1">
      <alignment horizontal="left"/>
    </xf>
    <xf numFmtId="176" fontId="137" fillId="0" borderId="0" xfId="0" applyNumberFormat="1" applyFont="1" applyAlignment="1">
      <alignment horizontal="left"/>
    </xf>
    <xf numFmtId="176" fontId="126" fillId="0" borderId="0" xfId="0" applyNumberFormat="1" applyFont="1" applyBorder="1" applyAlignment="1">
      <alignment horizontal="left" wrapText="1"/>
    </xf>
    <xf numFmtId="176" fontId="126" fillId="0" borderId="12" xfId="0" applyNumberFormat="1" applyFont="1" applyBorder="1" applyAlignment="1">
      <alignment horizontal="center" vertical="center"/>
    </xf>
    <xf numFmtId="176" fontId="127" fillId="0" borderId="0" xfId="0" applyNumberFormat="1" applyFont="1" applyBorder="1" applyAlignment="1">
      <alignment horizontal="left" indent="1"/>
    </xf>
    <xf numFmtId="176" fontId="127" fillId="0" borderId="0" xfId="0" applyNumberFormat="1" applyFont="1" applyBorder="1" applyAlignment="1">
      <alignment/>
    </xf>
    <xf numFmtId="176" fontId="127" fillId="0" borderId="17" xfId="0" applyNumberFormat="1" applyFont="1" applyFill="1" applyBorder="1" applyAlignment="1">
      <alignment horizontal="left" indent="1"/>
    </xf>
    <xf numFmtId="0" fontId="3" fillId="0" borderId="0" xfId="0" applyFont="1" applyFill="1" applyAlignment="1">
      <alignment/>
    </xf>
    <xf numFmtId="204" fontId="3" fillId="0" borderId="0" xfId="42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282" applyFont="1" applyFill="1" applyBorder="1">
      <alignment/>
      <protection/>
    </xf>
    <xf numFmtId="0" fontId="3" fillId="0" borderId="20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204" fontId="3" fillId="0" borderId="12" xfId="42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2" fillId="0" borderId="11" xfId="0" applyFont="1" applyFill="1" applyBorder="1" applyAlignment="1">
      <alignment horizontal="center"/>
    </xf>
    <xf numFmtId="0" fontId="72" fillId="0" borderId="23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204" fontId="3" fillId="0" borderId="17" xfId="42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6" fontId="30" fillId="0" borderId="10" xfId="0" applyNumberFormat="1" applyFont="1" applyFill="1" applyBorder="1" applyAlignment="1">
      <alignment/>
    </xf>
    <xf numFmtId="176" fontId="30" fillId="0" borderId="12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205" fontId="3" fillId="0" borderId="0" xfId="42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0" fillId="0" borderId="13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30" fillId="0" borderId="18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76" fontId="3" fillId="0" borderId="13" xfId="282" applyNumberFormat="1" applyFont="1" applyFill="1" applyBorder="1">
      <alignment/>
      <protection/>
    </xf>
    <xf numFmtId="176" fontId="3" fillId="0" borderId="18" xfId="282" applyNumberFormat="1" applyFont="1" applyFill="1" applyBorder="1">
      <alignment/>
      <protection/>
    </xf>
    <xf numFmtId="176" fontId="3" fillId="0" borderId="15" xfId="282" applyNumberFormat="1" applyFont="1" applyFill="1" applyBorder="1">
      <alignment/>
      <protection/>
    </xf>
    <xf numFmtId="176" fontId="3" fillId="0" borderId="17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205" fontId="3" fillId="0" borderId="15" xfId="42" applyNumberFormat="1" applyFont="1" applyFill="1" applyBorder="1" applyAlignment="1">
      <alignment/>
    </xf>
    <xf numFmtId="0" fontId="32" fillId="0" borderId="0" xfId="282" applyFont="1" applyFill="1">
      <alignment/>
      <protection/>
    </xf>
    <xf numFmtId="0" fontId="3" fillId="0" borderId="0" xfId="282" applyFont="1" applyFill="1">
      <alignment/>
      <protection/>
    </xf>
    <xf numFmtId="0" fontId="24" fillId="0" borderId="0" xfId="282" applyFont="1" applyFill="1" applyBorder="1">
      <alignment/>
      <protection/>
    </xf>
    <xf numFmtId="0" fontId="24" fillId="0" borderId="0" xfId="282" applyFont="1" applyFill="1">
      <alignment/>
      <protection/>
    </xf>
    <xf numFmtId="0" fontId="6" fillId="0" borderId="0" xfId="282" applyFont="1" applyFill="1" applyBorder="1">
      <alignment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282" applyFont="1" applyFill="1" applyBorder="1" applyAlignment="1">
      <alignment horizontal="center" vertical="center" wrapText="1"/>
      <protection/>
    </xf>
    <xf numFmtId="0" fontId="24" fillId="0" borderId="0" xfId="282" applyFont="1" applyFill="1" applyBorder="1" applyAlignment="1">
      <alignment horizontal="left"/>
      <protection/>
    </xf>
    <xf numFmtId="14" fontId="24" fillId="0" borderId="0" xfId="282" applyNumberFormat="1" applyFont="1" applyFill="1" applyBorder="1">
      <alignment/>
      <protection/>
    </xf>
    <xf numFmtId="0" fontId="24" fillId="0" borderId="0" xfId="0" applyFont="1" applyFill="1" applyAlignment="1">
      <alignment/>
    </xf>
    <xf numFmtId="0" fontId="25" fillId="0" borderId="0" xfId="282" applyFont="1" applyFill="1" applyBorder="1">
      <alignment/>
      <protection/>
    </xf>
    <xf numFmtId="0" fontId="24" fillId="0" borderId="0" xfId="0" applyFont="1" applyFill="1" applyBorder="1" applyAlignment="1">
      <alignment/>
    </xf>
    <xf numFmtId="0" fontId="6" fillId="0" borderId="0" xfId="282" applyFont="1" applyFill="1">
      <alignment/>
      <protection/>
    </xf>
    <xf numFmtId="0" fontId="24" fillId="0" borderId="17" xfId="282" applyFont="1" applyFill="1" applyBorder="1">
      <alignment/>
      <protection/>
    </xf>
    <xf numFmtId="0" fontId="6" fillId="0" borderId="17" xfId="282" applyFont="1" applyFill="1" applyBorder="1">
      <alignment/>
      <protection/>
    </xf>
    <xf numFmtId="14" fontId="24" fillId="0" borderId="17" xfId="282" applyNumberFormat="1" applyFont="1" applyFill="1" applyBorder="1">
      <alignment/>
      <protection/>
    </xf>
    <xf numFmtId="0" fontId="24" fillId="0" borderId="17" xfId="282" applyFont="1" applyFill="1" applyBorder="1" applyAlignment="1">
      <alignment horizontal="left"/>
      <protection/>
    </xf>
    <xf numFmtId="0" fontId="24" fillId="0" borderId="12" xfId="282" applyFont="1" applyFill="1" applyBorder="1">
      <alignment/>
      <protection/>
    </xf>
    <xf numFmtId="0" fontId="24" fillId="0" borderId="20" xfId="282" applyFont="1" applyFill="1" applyBorder="1">
      <alignment/>
      <protection/>
    </xf>
    <xf numFmtId="0" fontId="24" fillId="0" borderId="22" xfId="282" applyFont="1" applyFill="1" applyBorder="1" applyAlignment="1">
      <alignment horizontal="center" vertical="center" wrapText="1"/>
      <protection/>
    </xf>
    <xf numFmtId="0" fontId="24" fillId="0" borderId="0" xfId="282" applyFont="1" applyFill="1" applyBorder="1" applyAlignment="1">
      <alignment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282" applyFont="1" applyFill="1" applyBorder="1" applyAlignment="1">
      <alignment horizontal="center" vertical="center"/>
      <protection/>
    </xf>
    <xf numFmtId="0" fontId="70" fillId="0" borderId="18" xfId="282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282" applyFont="1" applyFill="1" applyBorder="1" applyAlignment="1">
      <alignment horizontal="center"/>
      <protection/>
    </xf>
    <xf numFmtId="0" fontId="24" fillId="0" borderId="18" xfId="282" applyFont="1" applyFill="1" applyBorder="1" applyAlignment="1">
      <alignment horizontal="center"/>
      <protection/>
    </xf>
    <xf numFmtId="0" fontId="24" fillId="0" borderId="11" xfId="282" applyFont="1" applyFill="1" applyBorder="1" applyAlignment="1">
      <alignment horizontal="center"/>
      <protection/>
    </xf>
    <xf numFmtId="0" fontId="24" fillId="0" borderId="12" xfId="282" applyFont="1" applyFill="1" applyBorder="1" applyAlignment="1">
      <alignment horizontal="center"/>
      <protection/>
    </xf>
    <xf numFmtId="0" fontId="24" fillId="0" borderId="20" xfId="282" applyFont="1" applyFill="1" applyBorder="1" applyAlignment="1">
      <alignment horizontal="center"/>
      <protection/>
    </xf>
    <xf numFmtId="0" fontId="6" fillId="0" borderId="11" xfId="282" applyFont="1" applyFill="1" applyBorder="1" applyAlignment="1">
      <alignment horizontal="center"/>
      <protection/>
    </xf>
    <xf numFmtId="0" fontId="6" fillId="0" borderId="12" xfId="282" applyFont="1" applyFill="1" applyBorder="1" applyAlignment="1">
      <alignment horizontal="center"/>
      <protection/>
    </xf>
    <xf numFmtId="0" fontId="24" fillId="0" borderId="12" xfId="282" applyFont="1" applyFill="1" applyBorder="1" applyAlignment="1">
      <alignment horizontal="left"/>
      <protection/>
    </xf>
    <xf numFmtId="0" fontId="24" fillId="0" borderId="19" xfId="282" applyFont="1" applyFill="1" applyBorder="1">
      <alignment/>
      <protection/>
    </xf>
    <xf numFmtId="0" fontId="70" fillId="0" borderId="16" xfId="282" applyFont="1" applyFill="1" applyBorder="1" applyAlignment="1">
      <alignment horizontal="center"/>
      <protection/>
    </xf>
    <xf numFmtId="0" fontId="70" fillId="0" borderId="17" xfId="282" applyFont="1" applyFill="1" applyBorder="1" applyAlignment="1">
      <alignment horizontal="center"/>
      <protection/>
    </xf>
    <xf numFmtId="0" fontId="70" fillId="0" borderId="15" xfId="282" applyFont="1" applyFill="1" applyBorder="1" applyAlignment="1">
      <alignment horizontal="center"/>
      <protection/>
    </xf>
    <xf numFmtId="0" fontId="70" fillId="0" borderId="19" xfId="282" applyFont="1" applyFill="1" applyBorder="1" applyAlignment="1">
      <alignment horizontal="center"/>
      <protection/>
    </xf>
    <xf numFmtId="0" fontId="11" fillId="0" borderId="16" xfId="282" applyFont="1" applyFill="1" applyBorder="1" applyAlignment="1">
      <alignment horizontal="center"/>
      <protection/>
    </xf>
    <xf numFmtId="0" fontId="11" fillId="0" borderId="17" xfId="282" applyFont="1" applyFill="1" applyBorder="1" applyAlignment="1">
      <alignment horizontal="center"/>
      <protection/>
    </xf>
    <xf numFmtId="0" fontId="70" fillId="0" borderId="17" xfId="282" applyFont="1" applyFill="1" applyBorder="1" applyAlignment="1">
      <alignment horizontal="left"/>
      <protection/>
    </xf>
    <xf numFmtId="0" fontId="70" fillId="0" borderId="0" xfId="282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 horizontal="left"/>
    </xf>
    <xf numFmtId="176" fontId="24" fillId="0" borderId="0" xfId="282" applyNumberFormat="1" applyFont="1" applyFill="1" applyBorder="1" applyAlignment="1">
      <alignment horizontal="right"/>
      <protection/>
    </xf>
    <xf numFmtId="176" fontId="24" fillId="0" borderId="0" xfId="282" applyNumberFormat="1" applyFont="1" applyFill="1" applyBorder="1">
      <alignment/>
      <protection/>
    </xf>
    <xf numFmtId="176" fontId="24" fillId="0" borderId="0" xfId="0" applyNumberFormat="1" applyFont="1" applyFill="1" applyBorder="1" applyAlignment="1">
      <alignment/>
    </xf>
    <xf numFmtId="176" fontId="6" fillId="0" borderId="0" xfId="282" applyNumberFormat="1" applyFont="1" applyFill="1" applyBorder="1">
      <alignment/>
      <protection/>
    </xf>
    <xf numFmtId="176" fontId="24" fillId="0" borderId="12" xfId="282" applyNumberFormat="1" applyFont="1" applyFill="1" applyBorder="1">
      <alignment/>
      <protection/>
    </xf>
    <xf numFmtId="176" fontId="6" fillId="0" borderId="12" xfId="282" applyNumberFormat="1" applyFont="1" applyFill="1" applyBorder="1">
      <alignment/>
      <protection/>
    </xf>
    <xf numFmtId="176" fontId="24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horizontal="left"/>
    </xf>
    <xf numFmtId="176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/>
    </xf>
    <xf numFmtId="176" fontId="24" fillId="0" borderId="0" xfId="282" applyNumberFormat="1" applyFont="1" applyFill="1">
      <alignment/>
      <protection/>
    </xf>
    <xf numFmtId="176" fontId="24" fillId="0" borderId="0" xfId="0" applyNumberFormat="1" applyFont="1" applyFill="1" applyBorder="1" applyAlignment="1">
      <alignment horizontal="right"/>
    </xf>
    <xf numFmtId="176" fontId="6" fillId="0" borderId="0" xfId="282" applyNumberFormat="1" applyFont="1" applyFill="1" applyBorder="1" applyAlignment="1">
      <alignment horizontal="right"/>
      <protection/>
    </xf>
    <xf numFmtId="176" fontId="7" fillId="0" borderId="0" xfId="282" applyNumberFormat="1" applyFont="1" applyFill="1" applyBorder="1">
      <alignment/>
      <protection/>
    </xf>
    <xf numFmtId="205" fontId="24" fillId="0" borderId="0" xfId="42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176" fontId="25" fillId="0" borderId="0" xfId="282" applyNumberFormat="1" applyFont="1" applyFill="1" applyBorder="1" applyAlignment="1">
      <alignment horizontal="right"/>
      <protection/>
    </xf>
    <xf numFmtId="176" fontId="25" fillId="0" borderId="17" xfId="282" applyNumberFormat="1" applyFont="1" applyFill="1" applyBorder="1">
      <alignment/>
      <protection/>
    </xf>
    <xf numFmtId="176" fontId="20" fillId="0" borderId="17" xfId="282" applyNumberFormat="1" applyFont="1" applyFill="1" applyBorder="1">
      <alignment/>
      <protection/>
    </xf>
    <xf numFmtId="176" fontId="8" fillId="0" borderId="17" xfId="282" applyNumberFormat="1" applyFont="1" applyFill="1" applyBorder="1">
      <alignment/>
      <protection/>
    </xf>
    <xf numFmtId="176" fontId="73" fillId="0" borderId="17" xfId="282" applyNumberFormat="1" applyFont="1" applyFill="1" applyBorder="1">
      <alignment/>
      <protection/>
    </xf>
    <xf numFmtId="176" fontId="25" fillId="0" borderId="0" xfId="282" applyNumberFormat="1" applyFont="1" applyFill="1" applyBorder="1">
      <alignment/>
      <protection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176" fontId="24" fillId="0" borderId="17" xfId="282" applyNumberFormat="1" applyFont="1" applyFill="1" applyBorder="1" applyAlignment="1">
      <alignment/>
      <protection/>
    </xf>
    <xf numFmtId="176" fontId="25" fillId="0" borderId="17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25" fillId="0" borderId="17" xfId="282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70" fillId="0" borderId="17" xfId="282" applyFont="1" applyFill="1" applyBorder="1">
      <alignment/>
      <protection/>
    </xf>
    <xf numFmtId="176" fontId="24" fillId="0" borderId="22" xfId="282" applyNumberFormat="1" applyFont="1" applyFill="1" applyBorder="1" applyAlignment="1">
      <alignment horizontal="right"/>
      <protection/>
    </xf>
    <xf numFmtId="176" fontId="24" fillId="0" borderId="17" xfId="282" applyNumberFormat="1" applyFont="1" applyFill="1" applyBorder="1" applyAlignment="1">
      <alignment horizontal="right"/>
      <protection/>
    </xf>
    <xf numFmtId="176" fontId="24" fillId="0" borderId="17" xfId="282" applyNumberFormat="1" applyFont="1" applyFill="1" applyBorder="1">
      <alignment/>
      <protection/>
    </xf>
    <xf numFmtId="176" fontId="25" fillId="0" borderId="22" xfId="282" applyNumberFormat="1" applyFont="1" applyFill="1" applyBorder="1" applyAlignment="1">
      <alignment horizontal="right"/>
      <protection/>
    </xf>
    <xf numFmtId="176" fontId="7" fillId="0" borderId="17" xfId="282" applyNumberFormat="1" applyFont="1" applyFill="1" applyBorder="1">
      <alignment/>
      <protection/>
    </xf>
    <xf numFmtId="176" fontId="6" fillId="0" borderId="17" xfId="282" applyNumberFormat="1" applyFont="1" applyFill="1" applyBorder="1">
      <alignment/>
      <protection/>
    </xf>
    <xf numFmtId="176" fontId="24" fillId="0" borderId="22" xfId="282" applyNumberFormat="1" applyFont="1" applyFill="1" applyBorder="1">
      <alignment/>
      <protection/>
    </xf>
    <xf numFmtId="176" fontId="24" fillId="0" borderId="22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left"/>
    </xf>
    <xf numFmtId="176" fontId="24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4" fillId="0" borderId="0" xfId="282" applyFont="1" applyFill="1" applyAlignment="1">
      <alignment horizontal="left"/>
      <protection/>
    </xf>
    <xf numFmtId="0" fontId="6" fillId="33" borderId="0" xfId="0" applyFont="1" applyFill="1" applyAlignment="1">
      <alignment/>
    </xf>
    <xf numFmtId="0" fontId="6" fillId="0" borderId="0" xfId="279" applyFont="1">
      <alignment/>
      <protection/>
    </xf>
    <xf numFmtId="0" fontId="27" fillId="0" borderId="0" xfId="279" applyFont="1">
      <alignment/>
      <protection/>
    </xf>
    <xf numFmtId="0" fontId="8" fillId="33" borderId="0" xfId="279" applyFont="1" applyFill="1">
      <alignment/>
      <protection/>
    </xf>
    <xf numFmtId="0" fontId="8" fillId="0" borderId="0" xfId="279" applyFont="1">
      <alignment/>
      <protection/>
    </xf>
    <xf numFmtId="0" fontId="6" fillId="0" borderId="0" xfId="279" applyFont="1" applyBorder="1">
      <alignment/>
      <protection/>
    </xf>
    <xf numFmtId="0" fontId="21" fillId="0" borderId="0" xfId="279" applyFont="1">
      <alignment/>
      <protection/>
    </xf>
    <xf numFmtId="0" fontId="6" fillId="33" borderId="0" xfId="279" applyFont="1" applyFill="1" applyBorder="1">
      <alignment/>
      <protection/>
    </xf>
    <xf numFmtId="0" fontId="11" fillId="0" borderId="0" xfId="279" applyFont="1" applyAlignment="1">
      <alignment horizontal="left"/>
      <protection/>
    </xf>
    <xf numFmtId="0" fontId="6" fillId="0" borderId="17" xfId="279" applyFont="1" applyBorder="1">
      <alignment/>
      <protection/>
    </xf>
    <xf numFmtId="0" fontId="6" fillId="0" borderId="10" xfId="279" applyFont="1" applyBorder="1">
      <alignment/>
      <protection/>
    </xf>
    <xf numFmtId="0" fontId="6" fillId="0" borderId="12" xfId="279" applyFont="1" applyBorder="1">
      <alignment/>
      <protection/>
    </xf>
    <xf numFmtId="0" fontId="6" fillId="0" borderId="20" xfId="279" applyFont="1" applyBorder="1">
      <alignment/>
      <protection/>
    </xf>
    <xf numFmtId="0" fontId="6" fillId="0" borderId="22" xfId="279" applyFont="1" applyBorder="1">
      <alignment/>
      <protection/>
    </xf>
    <xf numFmtId="0" fontId="6" fillId="0" borderId="24" xfId="279" applyFont="1" applyBorder="1">
      <alignment/>
      <protection/>
    </xf>
    <xf numFmtId="0" fontId="6" fillId="0" borderId="13" xfId="279" applyFont="1" applyBorder="1">
      <alignment/>
      <protection/>
    </xf>
    <xf numFmtId="0" fontId="6" fillId="0" borderId="18" xfId="279" applyFont="1" applyBorder="1">
      <alignment/>
      <protection/>
    </xf>
    <xf numFmtId="0" fontId="6" fillId="0" borderId="18" xfId="279" applyFont="1" applyBorder="1" applyAlignment="1">
      <alignment horizontal="center" vertical="center"/>
      <protection/>
    </xf>
    <xf numFmtId="0" fontId="6" fillId="0" borderId="12" xfId="279" applyFont="1" applyBorder="1" applyAlignment="1">
      <alignment horizontal="left" vertical="center"/>
      <protection/>
    </xf>
    <xf numFmtId="0" fontId="6" fillId="0" borderId="11" xfId="279" applyFont="1" applyBorder="1" applyAlignment="1">
      <alignment vertical="center"/>
      <protection/>
    </xf>
    <xf numFmtId="0" fontId="6" fillId="0" borderId="12" xfId="279" applyFont="1" applyBorder="1" applyAlignment="1">
      <alignment vertical="center"/>
      <protection/>
    </xf>
    <xf numFmtId="0" fontId="24" fillId="0" borderId="11" xfId="279" applyFont="1" applyBorder="1" applyAlignment="1">
      <alignment horizontal="center" wrapText="1"/>
      <protection/>
    </xf>
    <xf numFmtId="0" fontId="6" fillId="0" borderId="15" xfId="279" applyFont="1" applyBorder="1">
      <alignment/>
      <protection/>
    </xf>
    <xf numFmtId="0" fontId="6" fillId="0" borderId="19" xfId="279" applyFont="1" applyBorder="1">
      <alignment/>
      <protection/>
    </xf>
    <xf numFmtId="0" fontId="6" fillId="33" borderId="10" xfId="279" applyFont="1" applyFill="1" applyBorder="1" applyAlignment="1">
      <alignment horizontal="center" vertical="center"/>
      <protection/>
    </xf>
    <xf numFmtId="0" fontId="11" fillId="0" borderId="19" xfId="279" applyFont="1" applyBorder="1" applyAlignment="1">
      <alignment horizontal="center" vertical="center"/>
      <protection/>
    </xf>
    <xf numFmtId="0" fontId="6" fillId="0" borderId="17" xfId="279" applyFont="1" applyBorder="1" applyAlignment="1">
      <alignment vertical="center"/>
      <protection/>
    </xf>
    <xf numFmtId="0" fontId="6" fillId="0" borderId="16" xfId="279" applyFont="1" applyBorder="1" applyAlignment="1">
      <alignment vertical="center"/>
      <protection/>
    </xf>
    <xf numFmtId="0" fontId="6" fillId="0" borderId="19" xfId="279" applyFont="1" applyBorder="1" applyAlignment="1">
      <alignment vertical="center"/>
      <protection/>
    </xf>
    <xf numFmtId="0" fontId="6" fillId="0" borderId="14" xfId="279" applyFont="1" applyBorder="1">
      <alignment/>
      <protection/>
    </xf>
    <xf numFmtId="0" fontId="11" fillId="0" borderId="13" xfId="279" applyFont="1" applyBorder="1">
      <alignment/>
      <protection/>
    </xf>
    <xf numFmtId="176" fontId="6" fillId="33" borderId="11" xfId="279" applyNumberFormat="1" applyFont="1" applyFill="1" applyBorder="1" applyAlignment="1">
      <alignment horizontal="right"/>
      <protection/>
    </xf>
    <xf numFmtId="176" fontId="6" fillId="0" borderId="18" xfId="279" applyNumberFormat="1" applyFont="1" applyBorder="1" applyAlignment="1">
      <alignment horizontal="right"/>
      <protection/>
    </xf>
    <xf numFmtId="176" fontId="6" fillId="0" borderId="0" xfId="279" applyNumberFormat="1" applyFont="1" applyBorder="1">
      <alignment/>
      <protection/>
    </xf>
    <xf numFmtId="176" fontId="6" fillId="0" borderId="12" xfId="279" applyNumberFormat="1" applyFont="1" applyBorder="1">
      <alignment/>
      <protection/>
    </xf>
    <xf numFmtId="176" fontId="6" fillId="0" borderId="0" xfId="279" applyNumberFormat="1" applyFont="1">
      <alignment/>
      <protection/>
    </xf>
    <xf numFmtId="176" fontId="6" fillId="0" borderId="18" xfId="279" applyNumberFormat="1" applyFont="1" applyBorder="1">
      <alignment/>
      <protection/>
    </xf>
    <xf numFmtId="0" fontId="6" fillId="0" borderId="16" xfId="279" applyFont="1" applyBorder="1">
      <alignment/>
      <protection/>
    </xf>
    <xf numFmtId="0" fontId="11" fillId="0" borderId="15" xfId="279" applyFont="1" applyBorder="1">
      <alignment/>
      <protection/>
    </xf>
    <xf numFmtId="176" fontId="6" fillId="33" borderId="14" xfId="279" applyNumberFormat="1" applyFont="1" applyFill="1" applyBorder="1" applyAlignment="1">
      <alignment horizontal="right"/>
      <protection/>
    </xf>
    <xf numFmtId="176" fontId="6" fillId="0" borderId="0" xfId="279" applyNumberFormat="1" applyFont="1" applyFill="1" applyBorder="1">
      <alignment/>
      <protection/>
    </xf>
    <xf numFmtId="0" fontId="11" fillId="0" borderId="0" xfId="279" applyFont="1" applyBorder="1">
      <alignment/>
      <protection/>
    </xf>
    <xf numFmtId="0" fontId="11" fillId="0" borderId="13" xfId="279" applyFont="1" applyBorder="1" applyAlignment="1">
      <alignment horizontal="left"/>
      <protection/>
    </xf>
    <xf numFmtId="1" fontId="6" fillId="33" borderId="14" xfId="279" applyNumberFormat="1" applyFont="1" applyFill="1" applyBorder="1" applyAlignment="1">
      <alignment horizontal="right"/>
      <protection/>
    </xf>
    <xf numFmtId="1" fontId="6" fillId="0" borderId="0" xfId="279" applyNumberFormat="1" applyFont="1" applyBorder="1">
      <alignment/>
      <protection/>
    </xf>
    <xf numFmtId="1" fontId="6" fillId="0" borderId="18" xfId="279" applyNumberFormat="1" applyFont="1" applyBorder="1">
      <alignment/>
      <protection/>
    </xf>
    <xf numFmtId="0" fontId="11" fillId="0" borderId="15" xfId="279" applyFont="1" applyBorder="1" applyAlignment="1">
      <alignment horizontal="left"/>
      <protection/>
    </xf>
    <xf numFmtId="176" fontId="6" fillId="33" borderId="16" xfId="279" applyNumberFormat="1" applyFont="1" applyFill="1" applyBorder="1" applyAlignment="1">
      <alignment horizontal="right"/>
      <protection/>
    </xf>
    <xf numFmtId="176" fontId="6" fillId="0" borderId="16" xfId="279" applyNumberFormat="1" applyFont="1" applyBorder="1" applyAlignment="1">
      <alignment horizontal="right"/>
      <protection/>
    </xf>
    <xf numFmtId="176" fontId="6" fillId="0" borderId="19" xfId="279" applyNumberFormat="1" applyFont="1" applyBorder="1" applyAlignment="1">
      <alignment horizontal="right"/>
      <protection/>
    </xf>
    <xf numFmtId="176" fontId="6" fillId="0" borderId="17" xfId="279" applyNumberFormat="1" applyFont="1" applyBorder="1">
      <alignment/>
      <protection/>
    </xf>
    <xf numFmtId="176" fontId="6" fillId="0" borderId="19" xfId="279" applyNumberFormat="1" applyFont="1" applyBorder="1">
      <alignment/>
      <protection/>
    </xf>
    <xf numFmtId="176" fontId="6" fillId="33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6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176" fontId="36" fillId="0" borderId="19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1" fontId="35" fillId="0" borderId="11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/>
    </xf>
    <xf numFmtId="0" fontId="35" fillId="0" borderId="18" xfId="0" applyFont="1" applyFill="1" applyBorder="1" applyAlignment="1">
      <alignment horizontal="center"/>
    </xf>
    <xf numFmtId="176" fontId="35" fillId="0" borderId="14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176" fontId="35" fillId="0" borderId="16" xfId="0" applyNumberFormat="1" applyFont="1" applyFill="1" applyBorder="1" applyAlignment="1">
      <alignment/>
    </xf>
    <xf numFmtId="176" fontId="35" fillId="0" borderId="15" xfId="0" applyNumberFormat="1" applyFont="1" applyFill="1" applyBorder="1" applyAlignment="1">
      <alignment/>
    </xf>
    <xf numFmtId="176" fontId="35" fillId="0" borderId="16" xfId="0" applyNumberFormat="1" applyFont="1" applyFill="1" applyBorder="1" applyAlignment="1">
      <alignment/>
    </xf>
    <xf numFmtId="176" fontId="35" fillId="0" borderId="15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176" fontId="35" fillId="0" borderId="0" xfId="0" applyNumberFormat="1" applyFont="1" applyFill="1" applyAlignment="1">
      <alignment/>
    </xf>
    <xf numFmtId="176" fontId="35" fillId="0" borderId="0" xfId="0" applyNumberFormat="1" applyFont="1" applyFill="1" applyBorder="1" applyAlignment="1">
      <alignment/>
    </xf>
    <xf numFmtId="176" fontId="35" fillId="0" borderId="12" xfId="0" applyNumberFormat="1" applyFont="1" applyFill="1" applyBorder="1" applyAlignment="1">
      <alignment horizontal="center"/>
    </xf>
    <xf numFmtId="176" fontId="35" fillId="0" borderId="0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/>
    </xf>
    <xf numFmtId="0" fontId="36" fillId="0" borderId="17" xfId="0" applyFont="1" applyFill="1" applyBorder="1" applyAlignment="1">
      <alignment horizontal="left"/>
    </xf>
    <xf numFmtId="176" fontId="35" fillId="0" borderId="17" xfId="0" applyNumberFormat="1" applyFont="1" applyFill="1" applyBorder="1" applyAlignment="1">
      <alignment/>
    </xf>
    <xf numFmtId="176" fontId="35" fillId="0" borderId="17" xfId="0" applyNumberFormat="1" applyFont="1" applyFill="1" applyBorder="1" applyAlignment="1">
      <alignment/>
    </xf>
    <xf numFmtId="176" fontId="35" fillId="0" borderId="17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/>
    </xf>
    <xf numFmtId="0" fontId="36" fillId="0" borderId="15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35" fillId="0" borderId="0" xfId="0" applyFont="1" applyFill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/>
    </xf>
    <xf numFmtId="0" fontId="36" fillId="0" borderId="12" xfId="0" applyFont="1" applyFill="1" applyBorder="1" applyAlignment="1">
      <alignment horizontal="left"/>
    </xf>
    <xf numFmtId="1" fontId="35" fillId="0" borderId="0" xfId="0" applyNumberFormat="1" applyFont="1" applyFill="1" applyAlignment="1">
      <alignment/>
    </xf>
    <xf numFmtId="205" fontId="35" fillId="0" borderId="0" xfId="42" applyNumberFormat="1" applyFont="1" applyFill="1" applyAlignment="1">
      <alignment/>
    </xf>
    <xf numFmtId="0" fontId="35" fillId="0" borderId="0" xfId="0" applyFont="1" applyFill="1" applyAlignment="1">
      <alignment horizontal="right"/>
    </xf>
    <xf numFmtId="205" fontId="35" fillId="0" borderId="0" xfId="42" applyNumberFormat="1" applyFont="1" applyFill="1" applyBorder="1" applyAlignment="1">
      <alignment/>
    </xf>
    <xf numFmtId="1" fontId="35" fillId="0" borderId="17" xfId="0" applyNumberFormat="1" applyFont="1" applyFill="1" applyBorder="1" applyAlignment="1">
      <alignment/>
    </xf>
    <xf numFmtId="205" fontId="35" fillId="0" borderId="17" xfId="42" applyNumberFormat="1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5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10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5" fillId="0" borderId="1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textRotation="90"/>
    </xf>
    <xf numFmtId="0" fontId="35" fillId="0" borderId="18" xfId="0" applyFont="1" applyBorder="1" applyAlignment="1">
      <alignment horizontal="center" vertical="center" textRotation="90"/>
    </xf>
    <xf numFmtId="0" fontId="35" fillId="0" borderId="19" xfId="0" applyFont="1" applyBorder="1" applyAlignment="1">
      <alignment horizontal="center" vertical="center" textRotation="90"/>
    </xf>
    <xf numFmtId="0" fontId="35" fillId="0" borderId="1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31" fillId="0" borderId="27" xfId="0" applyNumberFormat="1" applyFont="1" applyFill="1" applyBorder="1" applyAlignment="1">
      <alignment horizontal="right" vertical="center" wrapText="1" readingOrder="1"/>
    </xf>
    <xf numFmtId="0" fontId="46" fillId="0" borderId="28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0" fillId="0" borderId="10" xfId="280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10" fillId="0" borderId="10" xfId="280" applyFont="1" applyBorder="1" applyAlignment="1">
      <alignment horizontal="center" vertical="center" wrapText="1"/>
      <protection/>
    </xf>
    <xf numFmtId="0" fontId="10" fillId="0" borderId="20" xfId="280" applyFont="1" applyBorder="1" applyAlignment="1">
      <alignment horizontal="center" vertical="center" wrapText="1"/>
      <protection/>
    </xf>
    <xf numFmtId="0" fontId="6" fillId="0" borderId="0" xfId="280" applyFont="1" applyBorder="1" applyAlignment="1">
      <alignment horizontal="center" vertical="justify" textRotation="90" wrapText="1"/>
      <protection/>
    </xf>
    <xf numFmtId="0" fontId="0" fillId="0" borderId="0" xfId="0" applyAlignment="1">
      <alignment horizontal="center" vertical="justify" wrapText="1"/>
    </xf>
    <xf numFmtId="0" fontId="6" fillId="0" borderId="0" xfId="28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1" fillId="0" borderId="15" xfId="280" applyFont="1" applyBorder="1" applyAlignment="1">
      <alignment horizontal="center"/>
      <protection/>
    </xf>
    <xf numFmtId="0" fontId="31" fillId="0" borderId="19" xfId="280" applyFont="1" applyBorder="1" applyAlignment="1">
      <alignment horizontal="center"/>
      <protection/>
    </xf>
    <xf numFmtId="0" fontId="31" fillId="0" borderId="15" xfId="280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31" fillId="0" borderId="0" xfId="0" applyNumberFormat="1" applyFont="1" applyFill="1" applyBorder="1" applyAlignment="1">
      <alignment vertical="center" wrapText="1" readingOrder="1"/>
    </xf>
    <xf numFmtId="0" fontId="46" fillId="0" borderId="0" xfId="0" applyNumberFormat="1" applyFont="1" applyFill="1" applyBorder="1" applyAlignment="1">
      <alignment vertical="top" wrapText="1"/>
    </xf>
    <xf numFmtId="0" fontId="27" fillId="0" borderId="0" xfId="281" applyFont="1" applyBorder="1" applyAlignment="1">
      <alignment horizontal="center" shrinkToFit="1"/>
      <protection/>
    </xf>
    <xf numFmtId="183" fontId="6" fillId="0" borderId="11" xfId="104" applyNumberFormat="1" applyFont="1" applyBorder="1" applyAlignment="1">
      <alignment horizontal="center" vertical="center" wrapText="1" shrinkToFit="1"/>
    </xf>
    <xf numFmtId="183" fontId="6" fillId="0" borderId="16" xfId="104" applyNumberFormat="1" applyFont="1" applyBorder="1" applyAlignment="1">
      <alignment horizontal="center" vertical="center" wrapText="1" shrinkToFit="1"/>
    </xf>
    <xf numFmtId="182" fontId="61" fillId="34" borderId="17" xfId="277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6" fontId="138" fillId="0" borderId="0" xfId="0" applyNumberFormat="1" applyFont="1" applyAlignment="1">
      <alignment horizontal="center"/>
    </xf>
    <xf numFmtId="176" fontId="126" fillId="0" borderId="20" xfId="0" applyNumberFormat="1" applyFont="1" applyBorder="1" applyAlignment="1">
      <alignment horizontal="left" vertical="center" wrapText="1"/>
    </xf>
    <xf numFmtId="176" fontId="126" fillId="0" borderId="19" xfId="0" applyNumberFormat="1" applyFont="1" applyBorder="1" applyAlignment="1">
      <alignment horizontal="left" vertical="center" wrapText="1"/>
    </xf>
    <xf numFmtId="176" fontId="126" fillId="0" borderId="23" xfId="0" applyNumberFormat="1" applyFont="1" applyBorder="1" applyAlignment="1">
      <alignment horizontal="left" vertical="center" wrapText="1"/>
    </xf>
    <xf numFmtId="1" fontId="126" fillId="0" borderId="11" xfId="0" applyNumberFormat="1" applyFont="1" applyBorder="1" applyAlignment="1">
      <alignment horizontal="center" vertical="center"/>
    </xf>
    <xf numFmtId="1" fontId="126" fillId="0" borderId="16" xfId="0" applyNumberFormat="1" applyFont="1" applyBorder="1" applyAlignment="1">
      <alignment horizontal="center" vertical="center"/>
    </xf>
    <xf numFmtId="176" fontId="126" fillId="0" borderId="10" xfId="0" applyNumberFormat="1" applyFont="1" applyBorder="1" applyAlignment="1">
      <alignment horizontal="center"/>
    </xf>
    <xf numFmtId="176" fontId="126" fillId="0" borderId="15" xfId="0" applyNumberFormat="1" applyFont="1" applyBorder="1" applyAlignment="1">
      <alignment horizontal="center"/>
    </xf>
    <xf numFmtId="176" fontId="137" fillId="0" borderId="12" xfId="0" applyNumberFormat="1" applyFont="1" applyBorder="1" applyAlignment="1">
      <alignment horizontal="left"/>
    </xf>
    <xf numFmtId="176" fontId="137" fillId="0" borderId="0" xfId="0" applyNumberFormat="1" applyFont="1" applyAlignment="1">
      <alignment horizontal="left"/>
    </xf>
    <xf numFmtId="176" fontId="126" fillId="0" borderId="20" xfId="0" applyNumberFormat="1" applyFont="1" applyBorder="1" applyAlignment="1">
      <alignment horizontal="left" wrapText="1"/>
    </xf>
    <xf numFmtId="176" fontId="126" fillId="0" borderId="19" xfId="0" applyNumberFormat="1" applyFont="1" applyBorder="1" applyAlignment="1">
      <alignment horizontal="left" wrapText="1"/>
    </xf>
    <xf numFmtId="176" fontId="126" fillId="0" borderId="23" xfId="0" applyNumberFormat="1" applyFont="1" applyBorder="1" applyAlignment="1">
      <alignment horizontal="left" wrapText="1"/>
    </xf>
    <xf numFmtId="0" fontId="30" fillId="0" borderId="21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24" fillId="0" borderId="0" xfId="282" applyFont="1" applyFill="1" applyBorder="1" applyAlignment="1">
      <alignment horizontal="center"/>
      <protection/>
    </xf>
    <xf numFmtId="0" fontId="24" fillId="0" borderId="18" xfId="282" applyFont="1" applyFill="1" applyBorder="1" applyAlignment="1">
      <alignment horizontal="center"/>
      <protection/>
    </xf>
    <xf numFmtId="14" fontId="24" fillId="0" borderId="0" xfId="0" applyNumberFormat="1" applyFont="1" applyFill="1" applyAlignment="1">
      <alignment horizontal="center"/>
    </xf>
    <xf numFmtId="0" fontId="24" fillId="0" borderId="0" xfId="282" applyFont="1" applyFill="1" applyBorder="1" applyAlignment="1">
      <alignment horizontal="center" vertical="center" wrapText="1"/>
      <protection/>
    </xf>
    <xf numFmtId="0" fontId="24" fillId="0" borderId="21" xfId="282" applyFont="1" applyFill="1" applyBorder="1" applyAlignment="1">
      <alignment horizontal="center" vertical="center" wrapText="1"/>
      <protection/>
    </xf>
    <xf numFmtId="0" fontId="24" fillId="0" borderId="24" xfId="282" applyFont="1" applyFill="1" applyBorder="1" applyAlignment="1">
      <alignment horizontal="center" vertical="center" wrapText="1"/>
      <protection/>
    </xf>
    <xf numFmtId="0" fontId="24" fillId="0" borderId="23" xfId="282" applyFont="1" applyFill="1" applyBorder="1" applyAlignment="1">
      <alignment horizontal="center" vertical="center" wrapText="1"/>
      <protection/>
    </xf>
    <xf numFmtId="0" fontId="24" fillId="0" borderId="15" xfId="282" applyFont="1" applyFill="1" applyBorder="1" applyAlignment="1">
      <alignment horizontal="center" vertical="center" wrapText="1"/>
      <protection/>
    </xf>
    <xf numFmtId="0" fontId="24" fillId="0" borderId="19" xfId="282" applyFont="1" applyFill="1" applyBorder="1" applyAlignment="1">
      <alignment horizontal="center" vertical="center" wrapText="1"/>
      <protection/>
    </xf>
    <xf numFmtId="0" fontId="24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7" xfId="282" applyFont="1" applyFill="1" applyBorder="1" applyAlignment="1">
      <alignment horizontal="center" vertical="center" wrapText="1"/>
      <protection/>
    </xf>
    <xf numFmtId="0" fontId="24" fillId="0" borderId="22" xfId="0" applyFont="1" applyFill="1" applyBorder="1" applyAlignment="1">
      <alignment horizontal="center" vertical="center" wrapText="1"/>
    </xf>
    <xf numFmtId="0" fontId="24" fillId="0" borderId="22" xfId="282" applyFont="1" applyFill="1" applyBorder="1" applyAlignment="1">
      <alignment horizontal="center" vertical="center" wrapText="1"/>
      <protection/>
    </xf>
    <xf numFmtId="0" fontId="24" fillId="0" borderId="10" xfId="282" applyFont="1" applyFill="1" applyBorder="1" applyAlignment="1">
      <alignment horizontal="center" vertical="center" wrapText="1"/>
      <protection/>
    </xf>
    <xf numFmtId="0" fontId="24" fillId="0" borderId="20" xfId="282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2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1" xfId="282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2" xfId="282" applyFont="1" applyFill="1" applyBorder="1" applyAlignment="1">
      <alignment horizontal="center" vertical="center" wrapText="1"/>
      <protection/>
    </xf>
    <xf numFmtId="0" fontId="70" fillId="0" borderId="11" xfId="282" applyFont="1" applyFill="1" applyBorder="1" applyAlignment="1">
      <alignment horizontal="center" wrapText="1"/>
      <protection/>
    </xf>
    <xf numFmtId="0" fontId="24" fillId="0" borderId="14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282" applyFont="1" applyFill="1" applyBorder="1" applyAlignment="1">
      <alignment horizontal="center" wrapText="1"/>
      <protection/>
    </xf>
    <xf numFmtId="0" fontId="24" fillId="0" borderId="22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6" fillId="33" borderId="10" xfId="279" applyFont="1" applyFill="1" applyBorder="1" applyAlignment="1">
      <alignment horizontal="center" vertical="center" wrapText="1"/>
      <protection/>
    </xf>
    <xf numFmtId="0" fontId="6" fillId="33" borderId="12" xfId="279" applyFont="1" applyFill="1" applyBorder="1" applyAlignment="1">
      <alignment horizontal="center" vertical="center" wrapText="1"/>
      <protection/>
    </xf>
    <xf numFmtId="0" fontId="6" fillId="33" borderId="15" xfId="279" applyFont="1" applyFill="1" applyBorder="1" applyAlignment="1">
      <alignment horizontal="center" vertical="center" wrapText="1"/>
      <protection/>
    </xf>
    <xf numFmtId="0" fontId="6" fillId="33" borderId="17" xfId="279" applyFont="1" applyFill="1" applyBorder="1" applyAlignment="1">
      <alignment horizontal="center" vertical="center" wrapText="1"/>
      <protection/>
    </xf>
    <xf numFmtId="0" fontId="6" fillId="0" borderId="11" xfId="279" applyFont="1" applyFill="1" applyBorder="1" applyAlignment="1">
      <alignment horizontal="center"/>
      <protection/>
    </xf>
    <xf numFmtId="0" fontId="6" fillId="0" borderId="14" xfId="279" applyFont="1" applyFill="1" applyBorder="1" applyAlignment="1">
      <alignment horizontal="center"/>
      <protection/>
    </xf>
    <xf numFmtId="0" fontId="6" fillId="0" borderId="16" xfId="279" applyFont="1" applyFill="1" applyBorder="1" applyAlignment="1">
      <alignment horizontal="center"/>
      <protection/>
    </xf>
    <xf numFmtId="0" fontId="35" fillId="0" borderId="15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</cellXfs>
  <cellStyles count="278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36" xfId="72"/>
    <cellStyle name="Comma 37" xfId="73"/>
    <cellStyle name="Comma 38" xfId="74"/>
    <cellStyle name="Comma 39" xfId="75"/>
    <cellStyle name="Comma 4" xfId="76"/>
    <cellStyle name="Comma 40" xfId="77"/>
    <cellStyle name="Comma 41" xfId="78"/>
    <cellStyle name="Comma 42" xfId="79"/>
    <cellStyle name="Comma 43" xfId="80"/>
    <cellStyle name="Comma 44" xfId="81"/>
    <cellStyle name="Comma 45" xfId="82"/>
    <cellStyle name="Comma 46" xfId="83"/>
    <cellStyle name="Comma 47" xfId="84"/>
    <cellStyle name="Comma 48" xfId="85"/>
    <cellStyle name="Comma 49" xfId="86"/>
    <cellStyle name="Comma 5" xfId="87"/>
    <cellStyle name="Comma 50" xfId="88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98"/>
    <cellStyle name="Comma 60" xfId="99"/>
    <cellStyle name="Comma 61" xfId="100"/>
    <cellStyle name="Comma 7" xfId="101"/>
    <cellStyle name="Comma 8" xfId="102"/>
    <cellStyle name="Comma 9" xfId="103"/>
    <cellStyle name="Comma_AR-CPI" xfId="104"/>
    <cellStyle name="Currency" xfId="105"/>
    <cellStyle name="Currency [0]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Neutral" xfId="117"/>
    <cellStyle name="Normal 10" xfId="118"/>
    <cellStyle name="Normal 11" xfId="119"/>
    <cellStyle name="Normal 12" xfId="120"/>
    <cellStyle name="Normal 13" xfId="121"/>
    <cellStyle name="Normal 2" xfId="122"/>
    <cellStyle name="Normal 2 10" xfId="123"/>
    <cellStyle name="Normal 2 11" xfId="124"/>
    <cellStyle name="Normal 2 12" xfId="125"/>
    <cellStyle name="Normal 2 13" xfId="126"/>
    <cellStyle name="Normal 2 14" xfId="127"/>
    <cellStyle name="Normal 2 15" xfId="128"/>
    <cellStyle name="Normal 2 16" xfId="129"/>
    <cellStyle name="Normal 2 17" xfId="130"/>
    <cellStyle name="Normal 2 18" xfId="131"/>
    <cellStyle name="Normal 2 19" xfId="132"/>
    <cellStyle name="Normal 2 2" xfId="133"/>
    <cellStyle name="Normal 2 2 2" xfId="134"/>
    <cellStyle name="Normal 2 2 3" xfId="135"/>
    <cellStyle name="Normal 2 2 4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10" xfId="148"/>
    <cellStyle name="Normal 2 3 10 2" xfId="149"/>
    <cellStyle name="Normal 2 3 11" xfId="150"/>
    <cellStyle name="Normal 2 3 11 2" xfId="151"/>
    <cellStyle name="Normal 2 3 12" xfId="152"/>
    <cellStyle name="Normal 2 3 12 2" xfId="153"/>
    <cellStyle name="Normal 2 3 13" xfId="154"/>
    <cellStyle name="Normal 2 3 13 2" xfId="155"/>
    <cellStyle name="Normal 2 3 14" xfId="156"/>
    <cellStyle name="Normal 2 3 14 2" xfId="157"/>
    <cellStyle name="Normal 2 3 15" xfId="158"/>
    <cellStyle name="Normal 2 3 15 2" xfId="159"/>
    <cellStyle name="Normal 2 3 16" xfId="160"/>
    <cellStyle name="Normal 2 3 16 2" xfId="161"/>
    <cellStyle name="Normal 2 3 17" xfId="162"/>
    <cellStyle name="Normal 2 3 17 2" xfId="163"/>
    <cellStyle name="Normal 2 3 18" xfId="164"/>
    <cellStyle name="Normal 2 3 18 2" xfId="165"/>
    <cellStyle name="Normal 2 3 19" xfId="166"/>
    <cellStyle name="Normal 2 3 19 2" xfId="167"/>
    <cellStyle name="Normal 2 3 2" xfId="168"/>
    <cellStyle name="Normal 2 3 20" xfId="169"/>
    <cellStyle name="Normal 2 3 20 2" xfId="170"/>
    <cellStyle name="Normal 2 3 21" xfId="171"/>
    <cellStyle name="Normal 2 3 21 2" xfId="172"/>
    <cellStyle name="Normal 2 3 22" xfId="173"/>
    <cellStyle name="Normal 2 3 22 2" xfId="174"/>
    <cellStyle name="Normal 2 3 3" xfId="175"/>
    <cellStyle name="Normal 2 3 3 2" xfId="176"/>
    <cellStyle name="Normal 2 3 3 2 2" xfId="177"/>
    <cellStyle name="Normal 2 3 4" xfId="178"/>
    <cellStyle name="Normal 2 3 5" xfId="179"/>
    <cellStyle name="Normal 2 3 5 2" xfId="180"/>
    <cellStyle name="Normal 2 3 6" xfId="181"/>
    <cellStyle name="Normal 2 3 6 2" xfId="182"/>
    <cellStyle name="Normal 2 3 7" xfId="183"/>
    <cellStyle name="Normal 2 3 7 2" xfId="184"/>
    <cellStyle name="Normal 2 3 8" xfId="185"/>
    <cellStyle name="Normal 2 3 8 2" xfId="186"/>
    <cellStyle name="Normal 2 3 9" xfId="187"/>
    <cellStyle name="Normal 2 3 9 2" xfId="188"/>
    <cellStyle name="Normal 2 30" xfId="189"/>
    <cellStyle name="Normal 2 31" xfId="190"/>
    <cellStyle name="Normal 2 32" xfId="191"/>
    <cellStyle name="Normal 2 33" xfId="192"/>
    <cellStyle name="Normal 2 34" xfId="193"/>
    <cellStyle name="Normal 2 35" xfId="194"/>
    <cellStyle name="Normal 2 36" xfId="195"/>
    <cellStyle name="Normal 2 37" xfId="196"/>
    <cellStyle name="Normal 2 38" xfId="197"/>
    <cellStyle name="Normal 2 39" xfId="198"/>
    <cellStyle name="Normal 2 4" xfId="199"/>
    <cellStyle name="Normal 2 4 2" xfId="200"/>
    <cellStyle name="Normal 2 4 3" xfId="201"/>
    <cellStyle name="Normal 2 40" xfId="202"/>
    <cellStyle name="Normal 2 5" xfId="203"/>
    <cellStyle name="Normal 2 6" xfId="204"/>
    <cellStyle name="Normal 2 7" xfId="205"/>
    <cellStyle name="Normal 2 8" xfId="206"/>
    <cellStyle name="Normal 2 9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4" xfId="215"/>
    <cellStyle name="Normal 4 10" xfId="216"/>
    <cellStyle name="Normal 4 11" xfId="217"/>
    <cellStyle name="Normal 4 12" xfId="218"/>
    <cellStyle name="Normal 4 13" xfId="219"/>
    <cellStyle name="Normal 4 14" xfId="220"/>
    <cellStyle name="Normal 4 15" xfId="221"/>
    <cellStyle name="Normal 4 16" xfId="222"/>
    <cellStyle name="Normal 4 17" xfId="223"/>
    <cellStyle name="Normal 4 18" xfId="224"/>
    <cellStyle name="Normal 4 2" xfId="225"/>
    <cellStyle name="Normal 4 3" xfId="226"/>
    <cellStyle name="Normal 4 4" xfId="227"/>
    <cellStyle name="Normal 4 5" xfId="228"/>
    <cellStyle name="Normal 4 5 2" xfId="229"/>
    <cellStyle name="Normal 4 5 2 2" xfId="230"/>
    <cellStyle name="Normal 4 6" xfId="231"/>
    <cellStyle name="Normal 4 7" xfId="232"/>
    <cellStyle name="Normal 4 8" xfId="233"/>
    <cellStyle name="Normal 4 9" xfId="234"/>
    <cellStyle name="Normal 5" xfId="235"/>
    <cellStyle name="Normal 5 10" xfId="236"/>
    <cellStyle name="Normal 5 11" xfId="237"/>
    <cellStyle name="Normal 5 12" xfId="238"/>
    <cellStyle name="Normal 5 13" xfId="239"/>
    <cellStyle name="Normal 5 14" xfId="240"/>
    <cellStyle name="Normal 5 15" xfId="241"/>
    <cellStyle name="Normal 5 16" xfId="242"/>
    <cellStyle name="Normal 5 17" xfId="243"/>
    <cellStyle name="Normal 5 18" xfId="244"/>
    <cellStyle name="Normal 5 19" xfId="245"/>
    <cellStyle name="Normal 5 2" xfId="246"/>
    <cellStyle name="Normal 5 20" xfId="247"/>
    <cellStyle name="Normal 5 21" xfId="248"/>
    <cellStyle name="Normal 5 22" xfId="249"/>
    <cellStyle name="Normal 5 23" xfId="250"/>
    <cellStyle name="Normal 5 24" xfId="251"/>
    <cellStyle name="Normal 5 25" xfId="252"/>
    <cellStyle name="Normal 5 26" xfId="253"/>
    <cellStyle name="Normal 5 27" xfId="254"/>
    <cellStyle name="Normal 5 28" xfId="255"/>
    <cellStyle name="Normal 5 29" xfId="256"/>
    <cellStyle name="Normal 5 3" xfId="257"/>
    <cellStyle name="Normal 5 30" xfId="258"/>
    <cellStyle name="Normal 5 31" xfId="259"/>
    <cellStyle name="Normal 5 32" xfId="260"/>
    <cellStyle name="Normal 5 33" xfId="261"/>
    <cellStyle name="Normal 5 34" xfId="262"/>
    <cellStyle name="Normal 5 35" xfId="263"/>
    <cellStyle name="Normal 5 36" xfId="264"/>
    <cellStyle name="Normal 5 37" xfId="265"/>
    <cellStyle name="Normal 5 38" xfId="266"/>
    <cellStyle name="Normal 5 4" xfId="267"/>
    <cellStyle name="Normal 5 5" xfId="268"/>
    <cellStyle name="Normal 5 6" xfId="269"/>
    <cellStyle name="Normal 5 7" xfId="270"/>
    <cellStyle name="Normal 5 8" xfId="271"/>
    <cellStyle name="Normal 5 9" xfId="272"/>
    <cellStyle name="Normal 6" xfId="273"/>
    <cellStyle name="Normal 7" xfId="274"/>
    <cellStyle name="Normal 8" xfId="275"/>
    <cellStyle name="Normal 9" xfId="276"/>
    <cellStyle name="Normal_AR-00-01" xfId="277"/>
    <cellStyle name="Normal_AR-CPI" xfId="278"/>
    <cellStyle name="Normal_BANK" xfId="279"/>
    <cellStyle name="Normal_OM-1" xfId="280"/>
    <cellStyle name="Normal_PrCR" xfId="281"/>
    <cellStyle name="Normal_ZYKA" xfId="282"/>
    <cellStyle name="Note" xfId="283"/>
    <cellStyle name="Output" xfId="284"/>
    <cellStyle name="Percent" xfId="285"/>
    <cellStyle name="Title" xfId="286"/>
    <cellStyle name="Total" xfId="287"/>
    <cellStyle name="Warning Text" xfId="288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47625</xdr:rowOff>
    </xdr:from>
    <xdr:to>
      <xdr:col>5</xdr:col>
      <xdr:colOff>676275</xdr:colOff>
      <xdr:row>6</xdr:row>
      <xdr:rowOff>9525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29550" y="695325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47625</xdr:rowOff>
    </xdr:from>
    <xdr:to>
      <xdr:col>6</xdr:col>
      <xdr:colOff>638175</xdr:colOff>
      <xdr:row>6</xdr:row>
      <xdr:rowOff>0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0" y="695325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24</xdr:row>
      <xdr:rowOff>28575</xdr:rowOff>
    </xdr:from>
    <xdr:to>
      <xdr:col>5</xdr:col>
      <xdr:colOff>638175</xdr:colOff>
      <xdr:row>25</xdr:row>
      <xdr:rowOff>152400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81925" y="4219575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24</xdr:row>
      <xdr:rowOff>19050</xdr:rowOff>
    </xdr:from>
    <xdr:to>
      <xdr:col>6</xdr:col>
      <xdr:colOff>704850</xdr:colOff>
      <xdr:row>25</xdr:row>
      <xdr:rowOff>133350</xdr:rowOff>
    </xdr:to>
    <xdr:pic>
      <xdr:nvPicPr>
        <xdr:cNvPr id="4" name="Picture 6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39175" y="4210050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2016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685800</xdr:colOff>
      <xdr:row>13</xdr:row>
      <xdr:rowOff>142875</xdr:rowOff>
    </xdr:from>
    <xdr:ext cx="3905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06150" y="2390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514350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72350" y="1619250"/>
          <a:ext cx="3562350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628650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191500" y="1619250"/>
          <a:ext cx="354330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DAN\share\M2016\M2016.02.10\MED2016.01%20Ulz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-3A"/>
      <sheetName val="Tg3"/>
      <sheetName val="uglug"/>
      <sheetName val="tg5s"/>
      <sheetName val="Банк"/>
      <sheetName val="Öàã"/>
    </sheetNames>
    <sheetDataSet>
      <sheetData sheetId="1">
        <row r="36">
          <cell r="BQ36">
            <v>425453.60000000003</v>
          </cell>
          <cell r="BR36">
            <v>552540.6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57"/>
  <sheetViews>
    <sheetView tabSelected="1" workbookViewId="0" topLeftCell="A1">
      <selection activeCell="J39" sqref="J39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125" style="49" customWidth="1"/>
    <col min="5" max="5" width="6.375" style="49" customWidth="1"/>
    <col min="6" max="6" width="7.25390625" style="49" customWidth="1"/>
    <col min="7" max="7" width="7.00390625" style="49" customWidth="1"/>
    <col min="8" max="8" width="7.125" style="49" customWidth="1"/>
    <col min="9" max="9" width="6.375" style="49" customWidth="1"/>
    <col min="10" max="12" width="7.375" style="49" customWidth="1"/>
    <col min="13" max="13" width="6.875" style="49" customWidth="1"/>
    <col min="14" max="16384" width="9.125" style="49" customWidth="1"/>
  </cols>
  <sheetData>
    <row r="7" spans="1:15" ht="12.75">
      <c r="A7"/>
      <c r="B7"/>
      <c r="C7" s="142" t="s">
        <v>311</v>
      </c>
      <c r="D7" s="134"/>
      <c r="E7" s="134"/>
      <c r="F7" s="134"/>
      <c r="G7" s="134"/>
      <c r="H7" s="134"/>
      <c r="I7"/>
      <c r="J7"/>
      <c r="K7"/>
      <c r="L7"/>
      <c r="M7"/>
      <c r="N7"/>
      <c r="O7"/>
    </row>
    <row r="8" spans="1:15" ht="12.75">
      <c r="A8"/>
      <c r="B8"/>
      <c r="C8" s="129" t="s">
        <v>27</v>
      </c>
      <c r="D8" s="134"/>
      <c r="E8" s="134"/>
      <c r="F8" s="134"/>
      <c r="G8" s="134"/>
      <c r="H8" s="134"/>
      <c r="I8"/>
      <c r="J8"/>
      <c r="K8"/>
      <c r="L8"/>
      <c r="M8"/>
      <c r="N8"/>
      <c r="O8"/>
    </row>
    <row r="9" ht="7.5" customHeight="1"/>
    <row r="10" spans="1:15" ht="12.75">
      <c r="A10" s="52"/>
      <c r="B10" s="203"/>
      <c r="C10" s="164"/>
      <c r="D10" s="218">
        <v>2006</v>
      </c>
      <c r="E10" s="217">
        <v>2007</v>
      </c>
      <c r="F10" s="217">
        <v>2008</v>
      </c>
      <c r="G10" s="217">
        <v>2009</v>
      </c>
      <c r="H10" s="217">
        <v>2010</v>
      </c>
      <c r="I10" s="217">
        <v>2011</v>
      </c>
      <c r="J10" s="217">
        <v>2012</v>
      </c>
      <c r="K10" s="217">
        <v>2013</v>
      </c>
      <c r="L10" s="217">
        <v>2014</v>
      </c>
      <c r="M10" s="217" t="s">
        <v>768</v>
      </c>
      <c r="N10"/>
      <c r="O10"/>
    </row>
    <row r="11" spans="1:15" ht="18" customHeight="1" hidden="1">
      <c r="A11"/>
      <c r="B11" s="49" t="s">
        <v>178</v>
      </c>
      <c r="C11" s="83" t="s">
        <v>442</v>
      </c>
      <c r="D11" s="76">
        <v>90.5</v>
      </c>
      <c r="E11" s="76">
        <v>88.7</v>
      </c>
      <c r="F11" s="76">
        <v>89.3</v>
      </c>
      <c r="G11" s="76">
        <v>89.3</v>
      </c>
      <c r="H11" s="76">
        <v>91</v>
      </c>
      <c r="I11" s="76">
        <v>91.4</v>
      </c>
      <c r="J11" s="76">
        <v>91.9</v>
      </c>
      <c r="K11" s="76"/>
      <c r="L11" s="76">
        <v>92.5</v>
      </c>
      <c r="M11" s="76">
        <v>92.5</v>
      </c>
      <c r="N11"/>
      <c r="O11"/>
    </row>
    <row r="12" spans="1:15" ht="18.75" customHeight="1">
      <c r="A12"/>
      <c r="B12" s="49" t="s">
        <v>441</v>
      </c>
      <c r="C12" s="51" t="s">
        <v>443</v>
      </c>
      <c r="D12" s="76">
        <v>1.6</v>
      </c>
      <c r="E12" s="76">
        <v>1.5</v>
      </c>
      <c r="F12" s="76">
        <v>1.8</v>
      </c>
      <c r="G12" s="76">
        <v>1.8</v>
      </c>
      <c r="H12" s="76">
        <v>2.173</v>
      </c>
      <c r="I12" s="76">
        <v>1.993</v>
      </c>
      <c r="J12" s="76">
        <v>1.8</v>
      </c>
      <c r="K12" s="76">
        <v>1.5</v>
      </c>
      <c r="L12" s="76">
        <v>1.2</v>
      </c>
      <c r="M12" s="76">
        <v>1.2</v>
      </c>
      <c r="N12"/>
      <c r="O12"/>
    </row>
    <row r="13" spans="1:15" ht="14.25" customHeight="1">
      <c r="A13"/>
      <c r="B13" s="49" t="s">
        <v>526</v>
      </c>
      <c r="C13" s="51" t="s">
        <v>105</v>
      </c>
      <c r="D13" s="76">
        <v>791.4</v>
      </c>
      <c r="E13" s="76">
        <v>1372.5</v>
      </c>
      <c r="F13" s="76">
        <v>2808.1</v>
      </c>
      <c r="G13" s="76">
        <v>2901.2</v>
      </c>
      <c r="H13" s="76">
        <v>2972.4</v>
      </c>
      <c r="I13" s="76">
        <v>3953.9</v>
      </c>
      <c r="J13" s="76">
        <v>5195.3</v>
      </c>
      <c r="K13" s="76">
        <v>5925.2</v>
      </c>
      <c r="L13" s="76">
        <v>5337.5</v>
      </c>
      <c r="M13" s="76">
        <v>552.5</v>
      </c>
      <c r="N13" s="76"/>
      <c r="O13" s="76"/>
    </row>
    <row r="14" spans="1:15" ht="12.75" customHeight="1">
      <c r="A14"/>
      <c r="B14" s="49" t="s">
        <v>646</v>
      </c>
      <c r="C14" s="51" t="s">
        <v>56</v>
      </c>
      <c r="D14" s="76">
        <v>1694.3</v>
      </c>
      <c r="E14" s="76">
        <v>3205.8</v>
      </c>
      <c r="F14" s="76">
        <v>4627.2</v>
      </c>
      <c r="G14" s="76">
        <v>3800</v>
      </c>
      <c r="H14" s="76">
        <v>5199.8</v>
      </c>
      <c r="I14" s="76">
        <v>6600.4</v>
      </c>
      <c r="J14" s="76">
        <v>9103.7</v>
      </c>
      <c r="K14" s="76">
        <v>55045.2</v>
      </c>
      <c r="L14" s="76">
        <v>54872.6</v>
      </c>
      <c r="M14" s="76"/>
      <c r="O14"/>
    </row>
    <row r="15" spans="1:15" ht="14.25" customHeight="1" hidden="1">
      <c r="A15"/>
      <c r="B15" s="49" t="s">
        <v>235</v>
      </c>
      <c r="C15" s="51" t="s">
        <v>245</v>
      </c>
      <c r="D15" s="76">
        <v>2530.508</v>
      </c>
      <c r="E15" s="76">
        <v>2912.5</v>
      </c>
      <c r="F15" s="76">
        <v>3379.2</v>
      </c>
      <c r="G15" s="76">
        <v>3619.1</v>
      </c>
      <c r="H15" s="76">
        <v>2679.2</v>
      </c>
      <c r="I15" s="76">
        <v>2984.3</v>
      </c>
      <c r="J15" s="76">
        <f>J16+J17+J18+J19+J20</f>
        <v>3403.3</v>
      </c>
      <c r="K15" s="76">
        <v>3772.3</v>
      </c>
      <c r="L15" s="76">
        <v>3772.3</v>
      </c>
      <c r="M15" s="76"/>
      <c r="N15"/>
      <c r="O15"/>
    </row>
    <row r="16" spans="1:15" ht="12.75" customHeight="1" hidden="1">
      <c r="A16"/>
      <c r="B16" s="49" t="s">
        <v>236</v>
      </c>
      <c r="C16" s="51" t="s">
        <v>246</v>
      </c>
      <c r="D16" s="49">
        <v>0.8</v>
      </c>
      <c r="E16" s="49">
        <v>0.8</v>
      </c>
      <c r="F16" s="49">
        <v>0.8</v>
      </c>
      <c r="G16" s="49">
        <v>0.8</v>
      </c>
      <c r="H16" s="49">
        <v>0.9</v>
      </c>
      <c r="I16" s="49">
        <v>0.9</v>
      </c>
      <c r="J16" s="49">
        <v>1.1</v>
      </c>
      <c r="K16" s="49">
        <v>1.1</v>
      </c>
      <c r="L16" s="49">
        <v>1.1</v>
      </c>
      <c r="N16"/>
      <c r="O16"/>
    </row>
    <row r="17" spans="1:15" ht="12.75" customHeight="1" hidden="1">
      <c r="A17"/>
      <c r="B17" s="49" t="s">
        <v>237</v>
      </c>
      <c r="C17" s="51" t="s">
        <v>247</v>
      </c>
      <c r="D17" s="49">
        <v>205.198</v>
      </c>
      <c r="E17" s="76">
        <v>219.7</v>
      </c>
      <c r="F17" s="76">
        <v>236.2</v>
      </c>
      <c r="G17" s="76">
        <v>251.2</v>
      </c>
      <c r="H17" s="76">
        <v>196.1</v>
      </c>
      <c r="I17" s="76">
        <v>218.7</v>
      </c>
      <c r="J17" s="76">
        <v>238.6</v>
      </c>
      <c r="K17" s="76">
        <v>268.2</v>
      </c>
      <c r="L17" s="76">
        <v>268.2</v>
      </c>
      <c r="M17" s="76"/>
      <c r="N17"/>
      <c r="O17"/>
    </row>
    <row r="18" spans="1:15" ht="12.75" customHeight="1" hidden="1">
      <c r="A18"/>
      <c r="B18" s="49" t="s">
        <v>238</v>
      </c>
      <c r="C18" s="51" t="s">
        <v>248</v>
      </c>
      <c r="D18" s="49">
        <v>281.346</v>
      </c>
      <c r="E18" s="76">
        <v>316.3</v>
      </c>
      <c r="F18" s="76">
        <v>352.8</v>
      </c>
      <c r="G18" s="76">
        <v>385.9</v>
      </c>
      <c r="H18" s="76">
        <v>301.9</v>
      </c>
      <c r="I18" s="76">
        <v>335.9</v>
      </c>
      <c r="J18" s="76">
        <v>371.1</v>
      </c>
      <c r="K18" s="76">
        <v>427.1</v>
      </c>
      <c r="L18" s="76">
        <v>427.1</v>
      </c>
      <c r="M18" s="76"/>
      <c r="N18"/>
      <c r="O18"/>
    </row>
    <row r="19" spans="1:15" ht="12.75" customHeight="1" hidden="1">
      <c r="A19"/>
      <c r="B19" s="49" t="s">
        <v>239</v>
      </c>
      <c r="C19" s="51" t="s">
        <v>465</v>
      </c>
      <c r="D19" s="49">
        <v>1162.417</v>
      </c>
      <c r="E19" s="76">
        <v>1358.1</v>
      </c>
      <c r="F19" s="76">
        <v>1614.4</v>
      </c>
      <c r="G19" s="76">
        <v>1786.1</v>
      </c>
      <c r="H19" s="76">
        <v>1327.5</v>
      </c>
      <c r="I19" s="76">
        <v>1464.6</v>
      </c>
      <c r="J19" s="76">
        <v>1746.8</v>
      </c>
      <c r="K19" s="76">
        <v>1944.1</v>
      </c>
      <c r="L19" s="76">
        <v>1944.1</v>
      </c>
      <c r="M19" s="76"/>
      <c r="N19"/>
      <c r="O19"/>
    </row>
    <row r="20" spans="2:13" ht="12.75" customHeight="1" hidden="1">
      <c r="B20" s="49" t="s">
        <v>244</v>
      </c>
      <c r="C20" s="51" t="s">
        <v>466</v>
      </c>
      <c r="D20" s="49">
        <v>880.747</v>
      </c>
      <c r="E20" s="76">
        <v>1017.6</v>
      </c>
      <c r="F20" s="76">
        <v>1175</v>
      </c>
      <c r="G20" s="76">
        <v>1195.1</v>
      </c>
      <c r="H20" s="76">
        <v>852.8</v>
      </c>
      <c r="I20" s="76">
        <v>964.2</v>
      </c>
      <c r="J20" s="76">
        <v>1045.7</v>
      </c>
      <c r="K20" s="76">
        <v>1131.8</v>
      </c>
      <c r="L20" s="76">
        <v>1131.8</v>
      </c>
      <c r="M20" s="76"/>
    </row>
    <row r="21" spans="2:13" ht="16.5" customHeight="1">
      <c r="B21" s="49" t="s">
        <v>93</v>
      </c>
      <c r="C21" s="51" t="s">
        <v>94</v>
      </c>
      <c r="D21" s="76">
        <v>21.4</v>
      </c>
      <c r="E21" s="76">
        <v>17.3</v>
      </c>
      <c r="F21" s="76">
        <v>41.6</v>
      </c>
      <c r="G21" s="76">
        <v>56.7</v>
      </c>
      <c r="H21" s="76">
        <v>1084.2</v>
      </c>
      <c r="I21" s="76">
        <v>88.3</v>
      </c>
      <c r="J21" s="76">
        <v>59.7</v>
      </c>
      <c r="K21" s="76">
        <v>196.2</v>
      </c>
      <c r="L21" s="76">
        <v>89.8</v>
      </c>
      <c r="M21" s="76">
        <v>19.3</v>
      </c>
    </row>
    <row r="22" spans="2:13" ht="21">
      <c r="B22" s="204" t="s">
        <v>82</v>
      </c>
      <c r="C22" s="205" t="s">
        <v>83</v>
      </c>
      <c r="D22" s="76">
        <v>948.2</v>
      </c>
      <c r="E22" s="76">
        <v>1717.1</v>
      </c>
      <c r="F22" s="76">
        <v>3319.4</v>
      </c>
      <c r="G22" s="76">
        <v>4027.0000000000005</v>
      </c>
      <c r="H22" s="76">
        <v>4255.1</v>
      </c>
      <c r="I22" s="76">
        <v>4610.6</v>
      </c>
      <c r="J22" s="76">
        <v>5111.6</v>
      </c>
      <c r="K22" s="76">
        <v>5054.3</v>
      </c>
      <c r="L22" s="76">
        <v>4564.4</v>
      </c>
      <c r="M22" s="76">
        <v>531.4</v>
      </c>
    </row>
    <row r="23" spans="2:13" ht="21">
      <c r="B23" s="206" t="s">
        <v>84</v>
      </c>
      <c r="C23" s="205" t="s">
        <v>96</v>
      </c>
      <c r="D23" s="76">
        <v>337.2</v>
      </c>
      <c r="E23" s="76">
        <v>1557.1</v>
      </c>
      <c r="F23" s="76">
        <v>2019.4</v>
      </c>
      <c r="G23" s="76">
        <v>2400.666580511111</v>
      </c>
      <c r="H23" s="76">
        <v>2476.3</v>
      </c>
      <c r="I23" s="76">
        <v>1675.7</v>
      </c>
      <c r="J23" s="76">
        <v>1643.4</v>
      </c>
      <c r="K23" s="76">
        <v>1615.5</v>
      </c>
      <c r="L23" s="76">
        <v>1467.8</v>
      </c>
      <c r="M23" s="76">
        <v>188.7</v>
      </c>
    </row>
    <row r="24" spans="2:13" ht="21" hidden="1">
      <c r="B24" s="206" t="s">
        <v>70</v>
      </c>
      <c r="C24" s="205" t="s">
        <v>71</v>
      </c>
      <c r="D24" s="76">
        <v>1013.1</v>
      </c>
      <c r="E24" s="76">
        <v>13330.3</v>
      </c>
      <c r="F24" s="76">
        <v>5134.4</v>
      </c>
      <c r="G24" s="76">
        <v>3620.7</v>
      </c>
      <c r="H24" s="76">
        <v>4691.4</v>
      </c>
      <c r="I24" s="76">
        <v>10058.7</v>
      </c>
      <c r="J24" s="76">
        <v>10064.8</v>
      </c>
      <c r="K24" s="76">
        <v>24552.1</v>
      </c>
      <c r="L24" s="76">
        <v>31785.2</v>
      </c>
      <c r="M24" s="76"/>
    </row>
    <row r="25" spans="2:13" ht="24" customHeight="1">
      <c r="B25" s="207" t="s">
        <v>264</v>
      </c>
      <c r="C25" s="208" t="s">
        <v>265</v>
      </c>
      <c r="D25" s="49">
        <v>1165</v>
      </c>
      <c r="E25" s="76">
        <v>1170</v>
      </c>
      <c r="F25" s="76">
        <v>1267</v>
      </c>
      <c r="G25" s="76">
        <v>1440.2</v>
      </c>
      <c r="H25" s="76">
        <v>1257.12</v>
      </c>
      <c r="I25" s="76">
        <v>1396.4</v>
      </c>
      <c r="J25" s="76">
        <v>1392</v>
      </c>
      <c r="K25" s="76">
        <v>1659.3</v>
      </c>
      <c r="L25" s="76">
        <v>1875.7</v>
      </c>
      <c r="M25" s="76">
        <v>2018</v>
      </c>
    </row>
    <row r="26" spans="2:13" ht="13.5" customHeight="1">
      <c r="B26" s="207" t="s">
        <v>601</v>
      </c>
      <c r="C26" s="208" t="s">
        <v>600</v>
      </c>
      <c r="D26" s="193">
        <v>1556</v>
      </c>
      <c r="E26" s="193">
        <v>1742</v>
      </c>
      <c r="F26" s="193">
        <v>1989</v>
      </c>
      <c r="G26" s="193">
        <v>2049</v>
      </c>
      <c r="H26" s="212">
        <v>1950</v>
      </c>
      <c r="I26" s="93">
        <v>2013</v>
      </c>
      <c r="J26" s="93">
        <v>1985</v>
      </c>
      <c r="K26" s="93">
        <v>2115</v>
      </c>
      <c r="L26" s="93">
        <v>2009</v>
      </c>
      <c r="M26" s="93">
        <v>154</v>
      </c>
    </row>
    <row r="27" spans="2:14" ht="13.5" customHeight="1">
      <c r="B27" s="95" t="s">
        <v>266</v>
      </c>
      <c r="C27" s="180" t="s">
        <v>267</v>
      </c>
      <c r="D27" s="118">
        <v>618</v>
      </c>
      <c r="E27" s="118">
        <v>939</v>
      </c>
      <c r="F27" s="118">
        <v>825</v>
      </c>
      <c r="G27" s="118">
        <v>564</v>
      </c>
      <c r="H27" s="118">
        <v>627</v>
      </c>
      <c r="I27" s="118">
        <v>1076</v>
      </c>
      <c r="J27" s="118">
        <v>760</v>
      </c>
      <c r="K27" s="118">
        <v>748</v>
      </c>
      <c r="L27" s="118">
        <v>489</v>
      </c>
      <c r="M27" s="118">
        <v>57</v>
      </c>
      <c r="N27"/>
    </row>
    <row r="28" spans="2:14" ht="13.5" customHeight="1">
      <c r="B28" s="50" t="s">
        <v>268</v>
      </c>
      <c r="C28" s="179" t="s">
        <v>269</v>
      </c>
      <c r="D28" s="50">
        <v>398</v>
      </c>
      <c r="E28" s="50">
        <v>486</v>
      </c>
      <c r="F28" s="50">
        <v>526</v>
      </c>
      <c r="G28" s="50">
        <v>431</v>
      </c>
      <c r="H28" s="50">
        <v>458</v>
      </c>
      <c r="I28" s="50">
        <v>385</v>
      </c>
      <c r="J28" s="50">
        <v>418</v>
      </c>
      <c r="K28" s="50">
        <v>437</v>
      </c>
      <c r="L28" s="50">
        <v>433</v>
      </c>
      <c r="M28" s="50">
        <v>55</v>
      </c>
      <c r="N28"/>
    </row>
    <row r="29" spans="2:14" ht="8.25" customHeight="1">
      <c r="B29" s="96"/>
      <c r="C29" s="96"/>
      <c r="D29" s="96"/>
      <c r="E29" s="96"/>
      <c r="F29" s="96"/>
      <c r="G29" s="96"/>
      <c r="H29" s="96"/>
      <c r="I29" s="96"/>
      <c r="J29" s="96"/>
      <c r="K29"/>
      <c r="L29"/>
      <c r="M29"/>
      <c r="N29"/>
    </row>
    <row r="30" spans="2:14" ht="12.75">
      <c r="B30" s="134" t="s">
        <v>72</v>
      </c>
      <c r="C30" s="134"/>
      <c r="D30" s="96"/>
      <c r="E30" s="96"/>
      <c r="F30" s="96"/>
      <c r="G30" s="96"/>
      <c r="H30" s="96"/>
      <c r="I30" s="96"/>
      <c r="J30" s="96"/>
      <c r="K30"/>
      <c r="L30"/>
      <c r="M30"/>
      <c r="N30"/>
    </row>
    <row r="31" spans="2:14" ht="12.75">
      <c r="B31" s="134" t="s">
        <v>51</v>
      </c>
      <c r="C31" s="134"/>
      <c r="D31"/>
      <c r="E31"/>
      <c r="F31"/>
      <c r="G31"/>
      <c r="H31"/>
      <c r="I31"/>
      <c r="J31"/>
      <c r="K31"/>
      <c r="L31"/>
      <c r="M31"/>
      <c r="N31"/>
    </row>
    <row r="32" spans="2:14" s="52" customFormat="1" ht="10.5">
      <c r="B32" s="134"/>
      <c r="C32" s="13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2:14" s="52" customFormat="1" ht="10.5">
      <c r="B33" s="134" t="s">
        <v>73</v>
      </c>
      <c r="C33" s="13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2:14" s="52" customFormat="1" ht="10.5">
      <c r="B34" s="134" t="s">
        <v>74</v>
      </c>
      <c r="C34" s="134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2:3" ht="10.5">
      <c r="B35" s="134"/>
      <c r="C35" s="134"/>
    </row>
    <row r="36" spans="2:14" ht="12" customHeight="1">
      <c r="B36"/>
      <c r="C36" s="233" t="s">
        <v>1405</v>
      </c>
      <c r="D36"/>
      <c r="E36"/>
      <c r="F36"/>
      <c r="G36"/>
      <c r="H36"/>
      <c r="I36"/>
      <c r="J36"/>
      <c r="K36"/>
      <c r="L36"/>
      <c r="M36"/>
      <c r="N36"/>
    </row>
    <row r="37" spans="2:14" ht="12.7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ht="12.75">
      <c r="B38"/>
      <c r="C38"/>
      <c r="D38" s="134"/>
      <c r="E38" s="134"/>
      <c r="F38" s="134"/>
      <c r="G38" s="134"/>
      <c r="H38" s="134"/>
      <c r="I38" s="134"/>
      <c r="J38" s="134"/>
      <c r="K38"/>
      <c r="L38"/>
      <c r="M38"/>
      <c r="N38"/>
    </row>
    <row r="39" spans="2:14" ht="12" customHeight="1">
      <c r="B39"/>
      <c r="C39"/>
      <c r="D39" s="134"/>
      <c r="E39" s="134"/>
      <c r="F39" s="134"/>
      <c r="G39" s="134"/>
      <c r="H39" s="134"/>
      <c r="I39" s="134"/>
      <c r="J39" s="134"/>
      <c r="K39"/>
      <c r="L39"/>
      <c r="M39"/>
      <c r="N39"/>
    </row>
    <row r="40" spans="2:14" ht="12.75">
      <c r="B40"/>
      <c r="C40"/>
      <c r="D40"/>
      <c r="E40"/>
      <c r="F40"/>
      <c r="G40"/>
      <c r="H40"/>
      <c r="I40"/>
      <c r="J40"/>
      <c r="K40"/>
      <c r="L40"/>
      <c r="M40"/>
      <c r="N40"/>
    </row>
    <row r="42" ht="12.75" customHeight="1"/>
    <row r="43" spans="2:10" ht="11.25" customHeight="1">
      <c r="B43"/>
      <c r="C43"/>
      <c r="D43"/>
      <c r="E43"/>
      <c r="F43"/>
      <c r="G43"/>
      <c r="H43"/>
      <c r="I43"/>
      <c r="J43"/>
    </row>
    <row r="44" spans="2:10" ht="12.75">
      <c r="B44"/>
      <c r="C44"/>
      <c r="D44"/>
      <c r="E44"/>
      <c r="F44"/>
      <c r="G44"/>
      <c r="H44"/>
      <c r="I44"/>
      <c r="J44"/>
    </row>
    <row r="47" spans="4:10" ht="10.5">
      <c r="D47" s="134"/>
      <c r="E47" s="134"/>
      <c r="F47" s="134"/>
      <c r="G47" s="134"/>
      <c r="H47" s="134"/>
      <c r="I47" s="134"/>
      <c r="J47" s="134"/>
    </row>
    <row r="48" spans="2:10" ht="12.75">
      <c r="B48"/>
      <c r="C48"/>
      <c r="D48" s="134"/>
      <c r="E48" s="134"/>
      <c r="F48" s="134"/>
      <c r="G48" s="134"/>
      <c r="H48" s="134"/>
      <c r="I48" s="134"/>
      <c r="J48" s="134"/>
    </row>
    <row r="49" spans="2:10" ht="12.75">
      <c r="B49"/>
      <c r="C49"/>
      <c r="D49" s="134"/>
      <c r="E49" s="134"/>
      <c r="F49" s="134"/>
      <c r="G49" s="134"/>
      <c r="H49" s="134"/>
      <c r="I49" s="134"/>
      <c r="J49" s="134"/>
    </row>
    <row r="51" spans="4:6" ht="10.5">
      <c r="D51" s="134"/>
      <c r="E51" s="134"/>
      <c r="F51" s="134"/>
    </row>
    <row r="52" spans="2:10" ht="12.75">
      <c r="B52"/>
      <c r="C52"/>
      <c r="D52" s="134"/>
      <c r="E52" s="134"/>
      <c r="F52" s="134"/>
      <c r="G52"/>
      <c r="H52"/>
      <c r="I52"/>
      <c r="J52"/>
    </row>
    <row r="54" spans="2:10" ht="10.5">
      <c r="B54" s="75"/>
      <c r="C54" s="75"/>
      <c r="D54" s="75"/>
      <c r="E54" s="75"/>
      <c r="F54" s="75"/>
      <c r="G54" s="75"/>
      <c r="H54" s="75"/>
      <c r="I54" s="75"/>
      <c r="J54" s="75"/>
    </row>
    <row r="55" spans="2:10" ht="10.5">
      <c r="B55" s="75"/>
      <c r="C55" s="75"/>
      <c r="D55" s="75"/>
      <c r="E55" s="75"/>
      <c r="F55" s="75"/>
      <c r="G55" s="75"/>
      <c r="H55" s="75"/>
      <c r="I55" s="75"/>
      <c r="J55" s="75"/>
    </row>
    <row r="56" ht="10.5">
      <c r="G56" s="75"/>
    </row>
    <row r="57" spans="2:10" ht="12.75">
      <c r="B57"/>
      <c r="C57"/>
      <c r="D57"/>
      <c r="E57"/>
      <c r="F57"/>
      <c r="G57" s="75"/>
      <c r="H57"/>
      <c r="I57"/>
      <c r="J57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448</v>
      </c>
      <c r="S1" s="22"/>
      <c r="T1" s="22"/>
      <c r="U1" s="22"/>
      <c r="V1" s="22" t="s">
        <v>107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855" t="s">
        <v>446</v>
      </c>
      <c r="E2" s="855"/>
      <c r="M2" s="1" t="s">
        <v>404</v>
      </c>
      <c r="S2" s="22"/>
      <c r="T2" s="22"/>
      <c r="U2" s="22"/>
      <c r="V2" s="22" t="s">
        <v>108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855" t="s">
        <v>447</v>
      </c>
      <c r="E3" s="855"/>
      <c r="K3" s="1" t="s">
        <v>383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403</v>
      </c>
      <c r="K4" s="2"/>
      <c r="L4" s="3" t="s">
        <v>358</v>
      </c>
      <c r="M4" s="7" t="s">
        <v>417</v>
      </c>
      <c r="N4" s="2" t="s">
        <v>418</v>
      </c>
      <c r="O4" s="2" t="s">
        <v>419</v>
      </c>
      <c r="P4" s="3" t="s">
        <v>400</v>
      </c>
      <c r="S4" s="34"/>
      <c r="T4" s="40" t="s">
        <v>401</v>
      </c>
      <c r="U4" s="41"/>
      <c r="V4" s="42"/>
      <c r="W4" s="42"/>
      <c r="X4" s="42" t="s">
        <v>213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109</v>
      </c>
      <c r="K5" s="8" t="s">
        <v>350</v>
      </c>
      <c r="L5" s="9" t="s">
        <v>351</v>
      </c>
      <c r="M5" s="12" t="s">
        <v>352</v>
      </c>
      <c r="N5" s="6" t="s">
        <v>537</v>
      </c>
      <c r="O5" s="6" t="s">
        <v>538</v>
      </c>
      <c r="P5" s="9" t="s">
        <v>539</v>
      </c>
      <c r="S5" s="43" t="s">
        <v>350</v>
      </c>
      <c r="T5" s="36" t="s">
        <v>540</v>
      </c>
      <c r="U5" s="43" t="s">
        <v>541</v>
      </c>
      <c r="V5" s="36" t="s">
        <v>542</v>
      </c>
      <c r="W5" s="36" t="s">
        <v>401</v>
      </c>
      <c r="X5" s="36" t="s">
        <v>543</v>
      </c>
      <c r="Y5" s="36" t="s">
        <v>544</v>
      </c>
      <c r="Z5" s="36" t="s">
        <v>42</v>
      </c>
      <c r="AA5" s="36" t="s">
        <v>43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341</v>
      </c>
      <c r="AN5" s="34" t="s">
        <v>549</v>
      </c>
      <c r="AO5" s="34" t="s">
        <v>101</v>
      </c>
      <c r="AP5" s="48"/>
    </row>
    <row r="6" spans="2:42" ht="12.75">
      <c r="B6" s="1" t="s">
        <v>455</v>
      </c>
      <c r="K6" s="6" t="s">
        <v>179</v>
      </c>
      <c r="L6" s="9" t="s">
        <v>180</v>
      </c>
      <c r="M6" s="12" t="s">
        <v>346</v>
      </c>
      <c r="N6" s="6" t="s">
        <v>326</v>
      </c>
      <c r="O6" s="6" t="s">
        <v>327</v>
      </c>
      <c r="P6" s="9" t="s">
        <v>328</v>
      </c>
      <c r="S6" s="36" t="s">
        <v>179</v>
      </c>
      <c r="T6" s="36" t="s">
        <v>561</v>
      </c>
      <c r="U6" s="43" t="s">
        <v>562</v>
      </c>
      <c r="V6" s="36" t="s">
        <v>563</v>
      </c>
      <c r="W6" s="36" t="s">
        <v>564</v>
      </c>
      <c r="X6" s="36" t="s">
        <v>565</v>
      </c>
      <c r="Y6" s="36" t="s">
        <v>566</v>
      </c>
      <c r="Z6" s="36" t="s">
        <v>567</v>
      </c>
      <c r="AA6" s="36" t="s">
        <v>568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342</v>
      </c>
      <c r="AN6" s="36" t="s">
        <v>550</v>
      </c>
      <c r="AO6" s="36" t="s">
        <v>102</v>
      </c>
      <c r="AP6" s="48"/>
    </row>
    <row r="7" spans="2:42" ht="12.75">
      <c r="B7" s="2"/>
      <c r="C7" s="3" t="s">
        <v>110</v>
      </c>
      <c r="D7" s="4" t="s">
        <v>145</v>
      </c>
      <c r="E7" s="3" t="s">
        <v>146</v>
      </c>
      <c r="F7" s="5" t="s">
        <v>485</v>
      </c>
      <c r="G7" s="3" t="s">
        <v>486</v>
      </c>
      <c r="H7" s="6"/>
      <c r="K7" s="13"/>
      <c r="L7" s="14"/>
      <c r="M7" s="17"/>
      <c r="N7" s="13"/>
      <c r="O7" s="13"/>
      <c r="P7" s="14" t="s">
        <v>192</v>
      </c>
      <c r="S7" s="36"/>
      <c r="T7" s="36" t="s">
        <v>193</v>
      </c>
      <c r="U7" s="43" t="s">
        <v>194</v>
      </c>
      <c r="V7" s="36" t="s">
        <v>195</v>
      </c>
      <c r="W7" s="36" t="s">
        <v>59</v>
      </c>
      <c r="X7" s="36" t="s">
        <v>60</v>
      </c>
      <c r="Y7" s="36" t="s">
        <v>61</v>
      </c>
      <c r="Z7" s="36" t="s">
        <v>62</v>
      </c>
      <c r="AA7" s="36" t="s">
        <v>63</v>
      </c>
      <c r="AB7" s="36" t="s">
        <v>64</v>
      </c>
      <c r="AC7" s="36" t="s">
        <v>411</v>
      </c>
      <c r="AD7" s="36" t="s">
        <v>469</v>
      </c>
      <c r="AE7" s="36" t="s">
        <v>412</v>
      </c>
      <c r="AF7" s="36" t="s">
        <v>413</v>
      </c>
      <c r="AG7" s="36" t="s">
        <v>414</v>
      </c>
      <c r="AH7" s="36" t="s">
        <v>415</v>
      </c>
      <c r="AI7" s="35" t="s">
        <v>416</v>
      </c>
      <c r="AJ7" s="35" t="s">
        <v>19</v>
      </c>
      <c r="AK7" s="35" t="s">
        <v>529</v>
      </c>
      <c r="AL7" s="35" t="s">
        <v>530</v>
      </c>
      <c r="AM7" s="35" t="s">
        <v>343</v>
      </c>
      <c r="AN7" s="36" t="s">
        <v>551</v>
      </c>
      <c r="AO7" s="36"/>
      <c r="AP7" s="48"/>
    </row>
    <row r="8" spans="2:42" ht="12.75">
      <c r="B8" s="8" t="s">
        <v>214</v>
      </c>
      <c r="C8" s="9" t="s">
        <v>215</v>
      </c>
      <c r="D8" s="10" t="s">
        <v>97</v>
      </c>
      <c r="E8" s="9" t="s">
        <v>559</v>
      </c>
      <c r="F8" s="11" t="s">
        <v>560</v>
      </c>
      <c r="G8" s="9" t="s">
        <v>349</v>
      </c>
      <c r="H8" s="6"/>
      <c r="K8" s="2" t="s">
        <v>120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111</v>
      </c>
      <c r="U8" s="36" t="s">
        <v>159</v>
      </c>
      <c r="V8" s="36"/>
      <c r="W8" s="36" t="s">
        <v>308</v>
      </c>
      <c r="X8" s="36" t="s">
        <v>309</v>
      </c>
      <c r="Y8" s="36" t="s">
        <v>283</v>
      </c>
      <c r="Z8" s="36" t="s">
        <v>286</v>
      </c>
      <c r="AA8" s="36" t="s">
        <v>287</v>
      </c>
      <c r="AB8" s="36" t="s">
        <v>288</v>
      </c>
      <c r="AC8" s="36" t="s">
        <v>289</v>
      </c>
      <c r="AD8" s="44" t="s">
        <v>470</v>
      </c>
      <c r="AE8" s="36" t="s">
        <v>290</v>
      </c>
      <c r="AF8" s="36" t="s">
        <v>291</v>
      </c>
      <c r="AG8" s="36" t="s">
        <v>292</v>
      </c>
      <c r="AH8" s="36"/>
      <c r="AI8" s="35" t="s">
        <v>293</v>
      </c>
      <c r="AJ8" s="35" t="s">
        <v>20</v>
      </c>
      <c r="AK8" s="35"/>
      <c r="AL8" s="35" t="s">
        <v>531</v>
      </c>
      <c r="AM8" s="35" t="s">
        <v>344</v>
      </c>
      <c r="AN8" s="36" t="s">
        <v>67</v>
      </c>
      <c r="AO8" s="36"/>
      <c r="AP8" s="48"/>
    </row>
    <row r="9" spans="2:42" ht="12.75">
      <c r="B9" s="6"/>
      <c r="C9" s="9"/>
      <c r="D9" s="10" t="s">
        <v>556</v>
      </c>
      <c r="E9" s="9" t="s">
        <v>583</v>
      </c>
      <c r="F9" s="11" t="s">
        <v>584</v>
      </c>
      <c r="G9" s="9" t="s">
        <v>376</v>
      </c>
      <c r="H9" s="6"/>
      <c r="K9" s="6" t="s">
        <v>295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296</v>
      </c>
      <c r="U9" s="36"/>
      <c r="V9" s="36"/>
      <c r="W9" s="36"/>
      <c r="X9" s="36"/>
      <c r="Y9" s="36" t="s">
        <v>297</v>
      </c>
      <c r="Z9" s="36"/>
      <c r="AA9" s="36" t="s">
        <v>298</v>
      </c>
      <c r="AB9" s="36" t="s">
        <v>299</v>
      </c>
      <c r="AC9" s="36" t="s">
        <v>300</v>
      </c>
      <c r="AD9" s="36" t="s">
        <v>471</v>
      </c>
      <c r="AE9" s="36" t="s">
        <v>301</v>
      </c>
      <c r="AF9" s="36"/>
      <c r="AG9" s="36" t="s">
        <v>274</v>
      </c>
      <c r="AH9" s="36"/>
      <c r="AI9" s="35" t="s">
        <v>302</v>
      </c>
      <c r="AJ9" s="35" t="s">
        <v>68</v>
      </c>
      <c r="AK9" s="35"/>
      <c r="AL9" s="35" t="s">
        <v>532</v>
      </c>
      <c r="AM9" s="35" t="s">
        <v>345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5</v>
      </c>
      <c r="G10" s="14" t="s">
        <v>191</v>
      </c>
      <c r="H10" s="6"/>
      <c r="K10" s="6" t="s">
        <v>304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305</v>
      </c>
      <c r="U10" s="38"/>
      <c r="V10" s="38"/>
      <c r="W10" s="38"/>
      <c r="X10" s="38"/>
      <c r="Y10" s="38" t="s">
        <v>306</v>
      </c>
      <c r="Z10" s="38"/>
      <c r="AA10" s="38" t="s">
        <v>307</v>
      </c>
      <c r="AB10" s="38"/>
      <c r="AC10" s="38"/>
      <c r="AD10" s="38" t="s">
        <v>528</v>
      </c>
      <c r="AE10" s="38"/>
      <c r="AF10" s="38"/>
      <c r="AG10" s="38"/>
      <c r="AH10" s="38"/>
      <c r="AI10" s="37"/>
      <c r="AJ10" s="37" t="s">
        <v>69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119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357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120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294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35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295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303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462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304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356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198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357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391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98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80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392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39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462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420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284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198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280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7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98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281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147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558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493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518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284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463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364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38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353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525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321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354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547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518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355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573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364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388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199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525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389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99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547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390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40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273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285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573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384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81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199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385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406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99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519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40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259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285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478</v>
      </c>
      <c r="K33" s="20" t="s">
        <v>106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81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855" t="s">
        <v>479</v>
      </c>
      <c r="F34" s="857"/>
      <c r="G34" s="857"/>
      <c r="H34" s="857"/>
      <c r="K34" s="20" t="s">
        <v>548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406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533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519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11</v>
      </c>
      <c r="S36" s="35" t="s">
        <v>259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382</v>
      </c>
      <c r="S37" s="35" t="s">
        <v>106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548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856">
        <v>40</v>
      </c>
      <c r="B39" s="856"/>
      <c r="C39" s="856"/>
      <c r="D39" s="856"/>
      <c r="E39" s="856"/>
      <c r="F39" s="856"/>
      <c r="G39" s="856"/>
      <c r="H39" s="856"/>
      <c r="I39" s="856"/>
      <c r="K39" s="856">
        <v>42</v>
      </c>
      <c r="L39" s="856"/>
      <c r="M39" s="856"/>
      <c r="N39" s="856"/>
      <c r="O39" s="856"/>
      <c r="P39" s="856"/>
      <c r="AC39" s="1">
        <v>45</v>
      </c>
    </row>
    <row r="40" ht="12.75">
      <c r="AC40" s="1" t="s">
        <v>383</v>
      </c>
    </row>
    <row r="41" spans="37:41" ht="12.75">
      <c r="AK41" s="1" t="s">
        <v>383</v>
      </c>
      <c r="AM41" s="1" t="s">
        <v>383</v>
      </c>
      <c r="AO41" s="1" t="s">
        <v>383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61"/>
  <sheetViews>
    <sheetView zoomScale="123" zoomScaleNormal="123" zoomScalePageLayoutView="0" workbookViewId="0" topLeftCell="G1">
      <selection activeCell="K36" sqref="K36"/>
    </sheetView>
  </sheetViews>
  <sheetFormatPr defaultColWidth="9.00390625" defaultRowHeight="12.75"/>
  <cols>
    <col min="1" max="1" width="2.00390625" style="236" customWidth="1"/>
    <col min="2" max="2" width="7.25390625" style="236" customWidth="1"/>
    <col min="3" max="3" width="8.75390625" style="236" customWidth="1"/>
    <col min="4" max="4" width="7.875" style="236" customWidth="1"/>
    <col min="5" max="5" width="11.75390625" style="236" customWidth="1"/>
    <col min="6" max="6" width="14.75390625" style="236" customWidth="1"/>
    <col min="7" max="7" width="10.375" style="236" customWidth="1"/>
    <col min="8" max="8" width="9.125" style="236" customWidth="1"/>
    <col min="9" max="9" width="5.00390625" style="236" customWidth="1"/>
    <col min="10" max="10" width="27.25390625" style="236" customWidth="1"/>
    <col min="11" max="11" width="9.00390625" style="236" customWidth="1"/>
    <col min="12" max="12" width="8.375" style="236" customWidth="1"/>
    <col min="13" max="13" width="16.00390625" style="236" customWidth="1"/>
    <col min="14" max="14" width="9.125" style="236" customWidth="1"/>
    <col min="15" max="15" width="25.375" style="236" customWidth="1"/>
    <col min="16" max="16384" width="9.125" style="236" customWidth="1"/>
  </cols>
  <sheetData>
    <row r="1" spans="1:20" ht="12">
      <c r="A1" s="236" t="s">
        <v>383</v>
      </c>
      <c r="D1" s="270"/>
      <c r="F1" s="271"/>
      <c r="G1" s="272" t="s">
        <v>739</v>
      </c>
      <c r="N1" s="273"/>
      <c r="O1" s="239"/>
      <c r="P1" s="239"/>
      <c r="Q1" s="239"/>
      <c r="R1" s="239"/>
      <c r="S1" s="239"/>
      <c r="T1" s="239"/>
    </row>
    <row r="2" spans="4:20" ht="10.5" customHeight="1">
      <c r="D2" s="274"/>
      <c r="F2" s="271"/>
      <c r="G2" s="275" t="s">
        <v>648</v>
      </c>
      <c r="O2" s="239"/>
      <c r="P2" s="239"/>
      <c r="Q2" s="239"/>
      <c r="R2" s="239"/>
      <c r="S2" s="239"/>
      <c r="T2" s="239"/>
    </row>
    <row r="3" spans="7:20" ht="4.5" customHeight="1">
      <c r="G3" s="277"/>
      <c r="O3" s="281"/>
      <c r="P3" s="279"/>
      <c r="Q3" s="280"/>
      <c r="R3" s="239"/>
      <c r="S3" s="239"/>
      <c r="T3" s="239"/>
    </row>
    <row r="4" spans="2:20" ht="12.75" customHeight="1">
      <c r="B4" s="272" t="s">
        <v>738</v>
      </c>
      <c r="C4" s="282"/>
      <c r="D4" s="277"/>
      <c r="E4" s="277"/>
      <c r="G4" s="283" t="s">
        <v>649</v>
      </c>
      <c r="L4" s="238"/>
      <c r="O4" s="239"/>
      <c r="P4" s="239"/>
      <c r="Q4" s="239"/>
      <c r="R4" s="239"/>
      <c r="S4" s="239"/>
      <c r="T4" s="239"/>
    </row>
    <row r="5" spans="1:20" ht="12.75" customHeight="1">
      <c r="A5" s="239"/>
      <c r="B5" s="284"/>
      <c r="C5" s="285"/>
      <c r="D5" s="286"/>
      <c r="E5" s="287"/>
      <c r="F5" s="288"/>
      <c r="G5" s="284"/>
      <c r="H5" s="284"/>
      <c r="I5" s="284"/>
      <c r="J5" s="324" t="s">
        <v>715</v>
      </c>
      <c r="K5" s="858" t="s">
        <v>708</v>
      </c>
      <c r="L5" s="859"/>
      <c r="M5" s="239"/>
      <c r="O5" s="239"/>
      <c r="P5" s="861"/>
      <c r="Q5" s="861"/>
      <c r="R5" s="235"/>
      <c r="S5" s="239"/>
      <c r="T5" s="239"/>
    </row>
    <row r="6" spans="1:20" ht="9" customHeight="1">
      <c r="A6" s="239"/>
      <c r="B6" s="238"/>
      <c r="C6" s="238"/>
      <c r="D6" s="238"/>
      <c r="E6" s="289"/>
      <c r="F6" s="290"/>
      <c r="G6" s="238"/>
      <c r="H6" s="238"/>
      <c r="I6" s="238"/>
      <c r="J6" s="291" t="s">
        <v>66</v>
      </c>
      <c r="K6" s="860" t="s">
        <v>575</v>
      </c>
      <c r="L6" s="860"/>
      <c r="M6" s="239"/>
      <c r="O6" s="239"/>
      <c r="P6" s="861"/>
      <c r="Q6" s="861"/>
      <c r="R6" s="294"/>
      <c r="S6" s="239"/>
      <c r="T6" s="239"/>
    </row>
    <row r="7" spans="2:20" ht="9" customHeight="1">
      <c r="B7" s="239" t="s">
        <v>737</v>
      </c>
      <c r="C7" s="239"/>
      <c r="D7" s="239"/>
      <c r="E7" s="244"/>
      <c r="F7" s="243" t="s">
        <v>52</v>
      </c>
      <c r="G7" s="239"/>
      <c r="J7" s="295">
        <v>1152</v>
      </c>
      <c r="K7" s="296">
        <v>560</v>
      </c>
      <c r="L7" s="296"/>
      <c r="O7" s="239"/>
      <c r="P7" s="239"/>
      <c r="Q7" s="239"/>
      <c r="R7" s="235"/>
      <c r="S7" s="239"/>
      <c r="T7" s="239"/>
    </row>
    <row r="8" spans="2:20" ht="9">
      <c r="B8" s="245" t="s">
        <v>736</v>
      </c>
      <c r="C8" s="298"/>
      <c r="D8" s="298"/>
      <c r="E8" s="298"/>
      <c r="F8" s="299" t="s">
        <v>53</v>
      </c>
      <c r="G8" s="242"/>
      <c r="H8" s="245"/>
      <c r="I8" s="245"/>
      <c r="J8" s="300">
        <f>J9+J10+J11+J12+J13+J14+J15+J16</f>
        <v>161</v>
      </c>
      <c r="K8" s="301">
        <f>K9+K10+K11+K12+K13+K14+K15+K16</f>
        <v>77</v>
      </c>
      <c r="L8" s="302"/>
      <c r="O8" s="244"/>
      <c r="P8" s="239"/>
      <c r="Q8" s="239"/>
      <c r="R8" s="235"/>
      <c r="S8" s="239"/>
      <c r="T8" s="239"/>
    </row>
    <row r="9" spans="2:20" ht="7.5" customHeight="1">
      <c r="B9" s="236" t="s">
        <v>735</v>
      </c>
      <c r="C9" s="295"/>
      <c r="D9" s="295"/>
      <c r="E9" s="295"/>
      <c r="F9" s="243" t="s">
        <v>54</v>
      </c>
      <c r="J9" s="295">
        <v>6</v>
      </c>
      <c r="K9" s="302">
        <v>4</v>
      </c>
      <c r="L9" s="302"/>
      <c r="O9" s="239"/>
      <c r="P9" s="239"/>
      <c r="Q9" s="239"/>
      <c r="R9" s="235"/>
      <c r="S9" s="239"/>
      <c r="T9" s="239"/>
    </row>
    <row r="10" spans="2:20" ht="9">
      <c r="B10" s="236" t="s">
        <v>734</v>
      </c>
      <c r="C10" s="295"/>
      <c r="D10" s="295"/>
      <c r="E10" s="295"/>
      <c r="F10" s="243" t="s">
        <v>47</v>
      </c>
      <c r="J10" s="295">
        <v>3</v>
      </c>
      <c r="K10" s="302">
        <v>2</v>
      </c>
      <c r="L10" s="302"/>
      <c r="O10" s="244"/>
      <c r="P10" s="239"/>
      <c r="Q10" s="239"/>
      <c r="R10" s="235"/>
      <c r="S10" s="239"/>
      <c r="T10" s="239"/>
    </row>
    <row r="11" spans="2:20" ht="8.25" customHeight="1">
      <c r="B11" s="236" t="s">
        <v>733</v>
      </c>
      <c r="C11" s="295"/>
      <c r="D11" s="295"/>
      <c r="E11" s="295"/>
      <c r="F11" s="243" t="s">
        <v>185</v>
      </c>
      <c r="J11" s="295">
        <v>3</v>
      </c>
      <c r="K11" s="302">
        <v>3</v>
      </c>
      <c r="L11" s="302"/>
      <c r="O11" s="239"/>
      <c r="P11" s="239"/>
      <c r="Q11" s="239"/>
      <c r="R11" s="235"/>
      <c r="S11" s="239"/>
      <c r="T11" s="239"/>
    </row>
    <row r="12" spans="2:20" ht="8.25" customHeight="1">
      <c r="B12" s="236" t="s">
        <v>732</v>
      </c>
      <c r="C12" s="295"/>
      <c r="D12" s="295"/>
      <c r="E12" s="295"/>
      <c r="F12" s="243" t="s">
        <v>373</v>
      </c>
      <c r="J12" s="295">
        <v>18</v>
      </c>
      <c r="K12" s="302">
        <v>10</v>
      </c>
      <c r="L12" s="302"/>
      <c r="O12" s="244"/>
      <c r="P12" s="239"/>
      <c r="Q12" s="239"/>
      <c r="R12" s="235"/>
      <c r="S12" s="239"/>
      <c r="T12" s="239"/>
    </row>
    <row r="13" spans="2:20" ht="8.25" customHeight="1">
      <c r="B13" s="236" t="s">
        <v>731</v>
      </c>
      <c r="C13" s="295"/>
      <c r="D13" s="295"/>
      <c r="E13" s="295"/>
      <c r="F13" s="243" t="s">
        <v>407</v>
      </c>
      <c r="J13" s="295"/>
      <c r="K13" s="302"/>
      <c r="L13" s="302"/>
      <c r="O13" s="239"/>
      <c r="P13" s="239"/>
      <c r="Q13" s="239"/>
      <c r="R13" s="235"/>
      <c r="S13" s="239"/>
      <c r="T13" s="239"/>
    </row>
    <row r="14" spans="2:20" ht="18" customHeight="1">
      <c r="B14" s="862" t="s">
        <v>730</v>
      </c>
      <c r="C14" s="863"/>
      <c r="D14" s="863"/>
      <c r="E14" s="863"/>
      <c r="F14" s="243" t="s">
        <v>378</v>
      </c>
      <c r="J14" s="295">
        <v>10</v>
      </c>
      <c r="K14" s="302">
        <v>10</v>
      </c>
      <c r="L14" s="302"/>
      <c r="O14" s="239"/>
      <c r="P14" s="239"/>
      <c r="Q14" s="239"/>
      <c r="R14" s="235"/>
      <c r="S14" s="239"/>
      <c r="T14" s="239"/>
    </row>
    <row r="15" spans="2:20" ht="8.25" customHeight="1">
      <c r="B15" s="236" t="s">
        <v>729</v>
      </c>
      <c r="D15" s="243"/>
      <c r="E15" s="295"/>
      <c r="F15" s="243" t="s">
        <v>79</v>
      </c>
      <c r="J15" s="295">
        <v>63</v>
      </c>
      <c r="K15" s="302">
        <v>29</v>
      </c>
      <c r="L15" s="302"/>
      <c r="O15" s="239"/>
      <c r="P15" s="239"/>
      <c r="Q15" s="239"/>
      <c r="R15" s="235"/>
      <c r="S15" s="239"/>
      <c r="T15" s="239"/>
    </row>
    <row r="16" spans="2:20" ht="7.5" customHeight="1">
      <c r="B16" s="236" t="s">
        <v>728</v>
      </c>
      <c r="D16" s="243"/>
      <c r="E16" s="295"/>
      <c r="F16" s="243" t="s">
        <v>263</v>
      </c>
      <c r="J16" s="295">
        <v>58</v>
      </c>
      <c r="K16" s="302">
        <v>19</v>
      </c>
      <c r="L16" s="302"/>
      <c r="O16" s="244"/>
      <c r="P16" s="239"/>
      <c r="Q16" s="239"/>
      <c r="R16" s="235"/>
      <c r="S16" s="239"/>
      <c r="T16" s="239"/>
    </row>
    <row r="17" spans="2:20" ht="9" customHeight="1">
      <c r="B17" s="245" t="s">
        <v>667</v>
      </c>
      <c r="C17" s="245"/>
      <c r="D17" s="299"/>
      <c r="E17" s="300"/>
      <c r="F17" s="243"/>
      <c r="J17" s="295">
        <v>102</v>
      </c>
      <c r="K17" s="302">
        <v>52</v>
      </c>
      <c r="L17" s="302"/>
      <c r="O17" s="244"/>
      <c r="P17" s="239"/>
      <c r="Q17" s="239"/>
      <c r="R17" s="235"/>
      <c r="S17" s="239"/>
      <c r="T17" s="239"/>
    </row>
    <row r="18" spans="2:20" ht="9">
      <c r="B18" s="245" t="s">
        <v>727</v>
      </c>
      <c r="C18" s="245"/>
      <c r="D18" s="299"/>
      <c r="E18" s="300"/>
      <c r="F18" s="299" t="s">
        <v>200</v>
      </c>
      <c r="G18" s="245"/>
      <c r="H18" s="245"/>
      <c r="I18" s="245"/>
      <c r="J18" s="300">
        <f>J20+J21+J22+J23+J19</f>
        <v>4</v>
      </c>
      <c r="K18" s="301">
        <f>K20+K21+K22+K23+K19</f>
        <v>2</v>
      </c>
      <c r="L18" s="302"/>
      <c r="O18" s="239"/>
      <c r="P18" s="239"/>
      <c r="Q18" s="239"/>
      <c r="R18" s="235"/>
      <c r="S18" s="239"/>
      <c r="T18" s="239"/>
    </row>
    <row r="19" spans="2:20" ht="9" customHeight="1">
      <c r="B19" s="236" t="s">
        <v>726</v>
      </c>
      <c r="D19" s="243"/>
      <c r="E19" s="295"/>
      <c r="F19" s="243" t="s">
        <v>397</v>
      </c>
      <c r="J19" s="295"/>
      <c r="K19" s="302"/>
      <c r="L19" s="302"/>
      <c r="O19" s="239"/>
      <c r="P19" s="239"/>
      <c r="Q19" s="239"/>
      <c r="R19" s="235"/>
      <c r="S19" s="239"/>
      <c r="T19" s="239"/>
    </row>
    <row r="20" spans="2:20" ht="9" customHeight="1">
      <c r="B20" s="236" t="s">
        <v>725</v>
      </c>
      <c r="D20" s="243"/>
      <c r="E20" s="295"/>
      <c r="F20" s="243" t="s">
        <v>408</v>
      </c>
      <c r="J20" s="295"/>
      <c r="K20" s="302"/>
      <c r="L20" s="302"/>
      <c r="O20" s="239"/>
      <c r="P20" s="239"/>
      <c r="Q20" s="239"/>
      <c r="R20" s="235"/>
      <c r="S20" s="239"/>
      <c r="T20" s="239"/>
    </row>
    <row r="21" spans="2:20" ht="8.25" customHeight="1">
      <c r="B21" s="236" t="s">
        <v>724</v>
      </c>
      <c r="D21" s="243"/>
      <c r="E21" s="295"/>
      <c r="F21" s="243" t="s">
        <v>50</v>
      </c>
      <c r="J21" s="295">
        <v>4</v>
      </c>
      <c r="K21" s="302">
        <v>2</v>
      </c>
      <c r="L21" s="302"/>
      <c r="O21" s="239"/>
      <c r="P21" s="239"/>
      <c r="Q21" s="239"/>
      <c r="R21" s="235"/>
      <c r="S21" s="239"/>
      <c r="T21" s="239"/>
    </row>
    <row r="22" spans="2:20" ht="8.25" customHeight="1">
      <c r="B22" s="236" t="s">
        <v>723</v>
      </c>
      <c r="D22" s="243"/>
      <c r="E22" s="295"/>
      <c r="F22" s="243" t="s">
        <v>360</v>
      </c>
      <c r="J22" s="295"/>
      <c r="K22" s="302"/>
      <c r="L22" s="302"/>
      <c r="O22" s="239"/>
      <c r="P22" s="239"/>
      <c r="Q22" s="239"/>
      <c r="R22" s="239"/>
      <c r="S22" s="239"/>
      <c r="T22" s="239"/>
    </row>
    <row r="23" spans="2:20" ht="8.25" customHeight="1">
      <c r="B23" s="236" t="s">
        <v>722</v>
      </c>
      <c r="D23" s="243"/>
      <c r="E23" s="295"/>
      <c r="F23" s="243" t="s">
        <v>361</v>
      </c>
      <c r="J23" s="295"/>
      <c r="K23" s="302"/>
      <c r="L23" s="302"/>
      <c r="O23" s="278"/>
      <c r="P23" s="278"/>
      <c r="Q23" s="239"/>
      <c r="R23" s="239"/>
      <c r="S23" s="239"/>
      <c r="T23" s="239"/>
    </row>
    <row r="24" spans="2:20" ht="9">
      <c r="B24" s="245" t="s">
        <v>721</v>
      </c>
      <c r="C24" s="245"/>
      <c r="D24" s="299"/>
      <c r="E24" s="300"/>
      <c r="F24" s="299" t="s">
        <v>363</v>
      </c>
      <c r="G24" s="245"/>
      <c r="H24" s="245"/>
      <c r="I24" s="245"/>
      <c r="J24" s="300">
        <f>J7+J8-J18-J17</f>
        <v>1207</v>
      </c>
      <c r="K24" s="301">
        <f>K7+K8-K18-K17</f>
        <v>583</v>
      </c>
      <c r="L24" s="302"/>
      <c r="O24" s="239"/>
      <c r="P24" s="239"/>
      <c r="Q24" s="250"/>
      <c r="R24" s="235"/>
      <c r="S24" s="239"/>
      <c r="T24" s="239"/>
    </row>
    <row r="25" spans="2:20" ht="9">
      <c r="B25" s="236" t="s">
        <v>720</v>
      </c>
      <c r="D25" s="243"/>
      <c r="E25" s="295"/>
      <c r="F25" s="243" t="s">
        <v>647</v>
      </c>
      <c r="L25" s="302"/>
      <c r="O25" s="239"/>
      <c r="P25" s="239"/>
      <c r="Q25" s="303"/>
      <c r="R25" s="303"/>
      <c r="S25" s="239"/>
      <c r="T25" s="239"/>
    </row>
    <row r="26" spans="3:20" ht="9" customHeight="1">
      <c r="C26" s="295" t="s">
        <v>204</v>
      </c>
      <c r="D26" s="243"/>
      <c r="E26" s="295"/>
      <c r="F26" s="304" t="s">
        <v>204</v>
      </c>
      <c r="J26" s="295">
        <v>177</v>
      </c>
      <c r="K26" s="302">
        <v>93</v>
      </c>
      <c r="L26" s="302"/>
      <c r="O26" s="239"/>
      <c r="P26" s="239"/>
      <c r="Q26" s="239"/>
      <c r="R26" s="239"/>
      <c r="S26" s="239"/>
      <c r="T26" s="239"/>
    </row>
    <row r="27" spans="3:20" ht="8.25" customHeight="1">
      <c r="C27" s="295" t="s">
        <v>205</v>
      </c>
      <c r="D27" s="304"/>
      <c r="E27" s="295"/>
      <c r="F27" s="304" t="s">
        <v>205</v>
      </c>
      <c r="J27" s="295">
        <v>433</v>
      </c>
      <c r="K27" s="302">
        <v>213</v>
      </c>
      <c r="L27" s="302"/>
      <c r="O27" s="239"/>
      <c r="P27" s="239"/>
      <c r="Q27" s="239"/>
      <c r="R27" s="239"/>
      <c r="S27" s="239"/>
      <c r="T27" s="239"/>
    </row>
    <row r="28" spans="3:20" ht="8.25" customHeight="1">
      <c r="C28" s="295" t="s">
        <v>206</v>
      </c>
      <c r="D28" s="304"/>
      <c r="E28" s="295"/>
      <c r="F28" s="304" t="s">
        <v>206</v>
      </c>
      <c r="J28" s="295">
        <v>349</v>
      </c>
      <c r="K28" s="302">
        <v>169</v>
      </c>
      <c r="L28" s="302"/>
      <c r="O28" s="239"/>
      <c r="P28" s="239"/>
      <c r="Q28" s="239"/>
      <c r="R28" s="239"/>
      <c r="S28" s="239"/>
      <c r="T28" s="239"/>
    </row>
    <row r="29" spans="2:20" ht="9" customHeight="1">
      <c r="B29" s="238"/>
      <c r="C29" s="292" t="s">
        <v>207</v>
      </c>
      <c r="D29" s="305"/>
      <c r="E29" s="292"/>
      <c r="F29" s="305" t="s">
        <v>207</v>
      </c>
      <c r="G29" s="238"/>
      <c r="H29" s="238"/>
      <c r="I29" s="238"/>
      <c r="J29" s="292">
        <v>248</v>
      </c>
      <c r="K29" s="306">
        <v>108</v>
      </c>
      <c r="L29" s="306"/>
      <c r="O29" s="239"/>
      <c r="P29" s="239"/>
      <c r="Q29" s="239"/>
      <c r="R29" s="239"/>
      <c r="S29" s="239"/>
      <c r="T29" s="239"/>
    </row>
    <row r="30" spans="2:20" ht="9" customHeight="1">
      <c r="B30" s="239"/>
      <c r="C30" s="235"/>
      <c r="D30" s="294"/>
      <c r="E30" s="235"/>
      <c r="F30" s="294"/>
      <c r="G30" s="239"/>
      <c r="H30" s="239"/>
      <c r="I30" s="239"/>
      <c r="J30" s="235"/>
      <c r="K30" s="307"/>
      <c r="L30" s="307"/>
      <c r="O30" s="239"/>
      <c r="P30" s="239"/>
      <c r="Q30" s="239"/>
      <c r="R30" s="239"/>
      <c r="S30" s="239"/>
      <c r="T30" s="239"/>
    </row>
    <row r="31" spans="2:20" ht="11.25">
      <c r="B31" s="246" t="s">
        <v>719</v>
      </c>
      <c r="D31" s="308"/>
      <c r="F31" s="276" t="s">
        <v>650</v>
      </c>
      <c r="J31" s="273" t="s">
        <v>718</v>
      </c>
      <c r="O31" s="239"/>
      <c r="P31" s="239"/>
      <c r="Q31" s="239"/>
      <c r="R31" s="239"/>
      <c r="S31" s="239"/>
      <c r="T31" s="239"/>
    </row>
    <row r="32" spans="8:20" ht="3" customHeight="1" hidden="1">
      <c r="H32" s="236" t="s">
        <v>122</v>
      </c>
      <c r="O32" s="239"/>
      <c r="P32" s="239"/>
      <c r="Q32" s="239"/>
      <c r="R32" s="239"/>
      <c r="S32" s="239"/>
      <c r="T32" s="239"/>
    </row>
    <row r="33" spans="1:20" ht="10.5">
      <c r="A33" s="239"/>
      <c r="B33" s="867" t="s">
        <v>717</v>
      </c>
      <c r="C33" s="867" t="s">
        <v>674</v>
      </c>
      <c r="D33" s="864" t="s">
        <v>767</v>
      </c>
      <c r="E33" s="870" t="s">
        <v>768</v>
      </c>
      <c r="F33" s="871"/>
      <c r="G33" s="864" t="s">
        <v>743</v>
      </c>
      <c r="H33" s="293" t="s">
        <v>716</v>
      </c>
      <c r="I33" s="239"/>
      <c r="J33" s="276" t="s">
        <v>651</v>
      </c>
      <c r="N33" s="239"/>
      <c r="O33" s="239"/>
      <c r="P33" s="239"/>
      <c r="Q33" s="239"/>
      <c r="R33" s="239"/>
      <c r="S33" s="239"/>
      <c r="T33" s="239"/>
    </row>
    <row r="34" spans="1:20" ht="6.75" customHeight="1">
      <c r="A34" s="239"/>
      <c r="B34" s="868"/>
      <c r="C34" s="868"/>
      <c r="D34" s="865"/>
      <c r="E34" s="872"/>
      <c r="F34" s="873"/>
      <c r="G34" s="865"/>
      <c r="H34" s="309" t="s">
        <v>142</v>
      </c>
      <c r="I34" s="239"/>
      <c r="N34" s="239"/>
      <c r="O34" s="239"/>
      <c r="P34" s="239"/>
      <c r="Q34" s="239"/>
      <c r="R34" s="239"/>
      <c r="S34" s="239"/>
      <c r="T34" s="239"/>
    </row>
    <row r="35" spans="1:20" ht="9">
      <c r="A35" s="239"/>
      <c r="B35" s="868"/>
      <c r="C35" s="868"/>
      <c r="D35" s="865"/>
      <c r="E35" s="309" t="s">
        <v>715</v>
      </c>
      <c r="F35" s="293" t="s">
        <v>714</v>
      </c>
      <c r="G35" s="865"/>
      <c r="H35" s="310" t="s">
        <v>534</v>
      </c>
      <c r="I35" s="239"/>
      <c r="J35" s="284"/>
      <c r="K35" s="329" t="s">
        <v>767</v>
      </c>
      <c r="L35" s="329" t="s">
        <v>769</v>
      </c>
      <c r="M35" s="311" t="s">
        <v>713</v>
      </c>
      <c r="O35" s="239"/>
      <c r="P35" s="239"/>
      <c r="Q35" s="239"/>
      <c r="R35" s="239"/>
      <c r="S35" s="239"/>
      <c r="T35" s="239"/>
    </row>
    <row r="36" spans="1:13" ht="9">
      <c r="A36" s="239"/>
      <c r="B36" s="869"/>
      <c r="C36" s="869"/>
      <c r="D36" s="866"/>
      <c r="E36" s="297" t="s">
        <v>444</v>
      </c>
      <c r="F36" s="297" t="s">
        <v>445</v>
      </c>
      <c r="G36" s="866"/>
      <c r="H36" s="297" t="s">
        <v>552</v>
      </c>
      <c r="I36" s="239"/>
      <c r="J36" s="238"/>
      <c r="K36" s="312"/>
      <c r="L36" s="312"/>
      <c r="M36" s="313" t="s">
        <v>557</v>
      </c>
    </row>
    <row r="37" spans="2:13" ht="9">
      <c r="B37" s="236" t="s">
        <v>712</v>
      </c>
      <c r="C37" s="314" t="s">
        <v>402</v>
      </c>
      <c r="D37" s="236">
        <v>52</v>
      </c>
      <c r="E37" s="236">
        <v>18</v>
      </c>
      <c r="F37" s="236">
        <v>10</v>
      </c>
      <c r="G37" s="269">
        <f aca="true" t="shared" si="0" ref="G37:G55">E37/D37*100</f>
        <v>34.61538461538461</v>
      </c>
      <c r="H37" s="302">
        <f aca="true" t="shared" si="1" ref="H37:H55">E37-D37</f>
        <v>-34</v>
      </c>
      <c r="J37" s="245" t="s">
        <v>711</v>
      </c>
      <c r="K37" s="301">
        <f>K43+K44+K45+K47+K48+K49+K50</f>
        <v>965</v>
      </c>
      <c r="L37" s="301">
        <f>L43+L44+L45+L47+L48+L49+L50</f>
        <v>1203</v>
      </c>
      <c r="M37" s="300">
        <f>L37-K37</f>
        <v>238</v>
      </c>
    </row>
    <row r="38" spans="2:13" ht="9">
      <c r="B38" s="236" t="s">
        <v>710</v>
      </c>
      <c r="C38" s="314" t="s">
        <v>160</v>
      </c>
      <c r="D38" s="236">
        <v>19</v>
      </c>
      <c r="E38" s="236">
        <v>72</v>
      </c>
      <c r="F38" s="236">
        <v>28</v>
      </c>
      <c r="G38" s="269">
        <f t="shared" si="0"/>
        <v>378.9473684210526</v>
      </c>
      <c r="H38" s="302">
        <f t="shared" si="1"/>
        <v>53</v>
      </c>
      <c r="J38" s="243" t="s">
        <v>574</v>
      </c>
      <c r="K38" s="302"/>
      <c r="L38" s="302"/>
      <c r="M38" s="295"/>
    </row>
    <row r="39" spans="2:13" ht="9.75" customHeight="1">
      <c r="B39" s="236" t="s">
        <v>709</v>
      </c>
      <c r="C39" s="314" t="s">
        <v>161</v>
      </c>
      <c r="D39" s="236">
        <v>14</v>
      </c>
      <c r="E39" s="236">
        <v>47</v>
      </c>
      <c r="F39" s="236">
        <v>22</v>
      </c>
      <c r="G39" s="269">
        <f t="shared" si="0"/>
        <v>335.7142857142857</v>
      </c>
      <c r="H39" s="302">
        <f t="shared" si="1"/>
        <v>33</v>
      </c>
      <c r="J39" s="236" t="s">
        <v>708</v>
      </c>
      <c r="K39" s="302">
        <v>567</v>
      </c>
      <c r="L39" s="302">
        <v>581</v>
      </c>
      <c r="M39" s="295">
        <f>L39-K39</f>
        <v>14</v>
      </c>
    </row>
    <row r="40" spans="2:13" ht="9">
      <c r="B40" s="236" t="s">
        <v>707</v>
      </c>
      <c r="C40" s="314" t="s">
        <v>162</v>
      </c>
      <c r="D40" s="236">
        <v>22</v>
      </c>
      <c r="E40" s="236">
        <v>20</v>
      </c>
      <c r="F40" s="236">
        <v>11</v>
      </c>
      <c r="G40" s="269">
        <f t="shared" si="0"/>
        <v>90.9090909090909</v>
      </c>
      <c r="H40" s="302">
        <f t="shared" si="1"/>
        <v>-2</v>
      </c>
      <c r="J40" s="243" t="s">
        <v>575</v>
      </c>
      <c r="K40" s="302"/>
      <c r="L40" s="302"/>
      <c r="M40" s="295"/>
    </row>
    <row r="41" spans="2:13" ht="9">
      <c r="B41" s="236" t="s">
        <v>706</v>
      </c>
      <c r="C41" s="314" t="s">
        <v>163</v>
      </c>
      <c r="D41" s="236">
        <v>64</v>
      </c>
      <c r="E41" s="236">
        <v>52</v>
      </c>
      <c r="F41" s="236">
        <v>20</v>
      </c>
      <c r="G41" s="269">
        <f t="shared" si="0"/>
        <v>81.25</v>
      </c>
      <c r="H41" s="302">
        <f t="shared" si="1"/>
        <v>-12</v>
      </c>
      <c r="J41" s="236" t="s">
        <v>705</v>
      </c>
      <c r="K41" s="302"/>
      <c r="L41" s="302"/>
      <c r="M41" s="295"/>
    </row>
    <row r="42" spans="2:13" ht="9">
      <c r="B42" s="236" t="s">
        <v>704</v>
      </c>
      <c r="C42" s="314" t="s">
        <v>164</v>
      </c>
      <c r="D42" s="236">
        <v>44</v>
      </c>
      <c r="E42" s="236">
        <v>62</v>
      </c>
      <c r="F42" s="236">
        <v>29</v>
      </c>
      <c r="G42" s="269">
        <f t="shared" si="0"/>
        <v>140.9090909090909</v>
      </c>
      <c r="H42" s="302">
        <f t="shared" si="1"/>
        <v>18</v>
      </c>
      <c r="J42" s="243" t="s">
        <v>576</v>
      </c>
      <c r="K42" s="302"/>
      <c r="L42" s="302"/>
      <c r="M42" s="295"/>
    </row>
    <row r="43" spans="2:13" ht="9">
      <c r="B43" s="236" t="s">
        <v>703</v>
      </c>
      <c r="C43" s="314" t="s">
        <v>165</v>
      </c>
      <c r="D43" s="236">
        <v>25</v>
      </c>
      <c r="E43" s="236">
        <v>35</v>
      </c>
      <c r="F43" s="236">
        <v>5</v>
      </c>
      <c r="G43" s="269">
        <f t="shared" si="0"/>
        <v>140</v>
      </c>
      <c r="H43" s="302">
        <f t="shared" si="1"/>
        <v>10</v>
      </c>
      <c r="J43" s="236" t="s">
        <v>702</v>
      </c>
      <c r="K43" s="302">
        <v>159</v>
      </c>
      <c r="L43" s="302">
        <v>193</v>
      </c>
      <c r="M43" s="295">
        <f>L43-K43</f>
        <v>34</v>
      </c>
    </row>
    <row r="44" spans="2:13" ht="9">
      <c r="B44" s="236" t="s">
        <v>701</v>
      </c>
      <c r="C44" s="314" t="s">
        <v>166</v>
      </c>
      <c r="D44" s="236">
        <v>42</v>
      </c>
      <c r="E44" s="236">
        <v>56</v>
      </c>
      <c r="F44" s="236">
        <v>35</v>
      </c>
      <c r="G44" s="269">
        <f t="shared" si="0"/>
        <v>133.33333333333331</v>
      </c>
      <c r="H44" s="302">
        <f t="shared" si="1"/>
        <v>14</v>
      </c>
      <c r="J44" s="236" t="s">
        <v>700</v>
      </c>
      <c r="K44" s="302">
        <v>22</v>
      </c>
      <c r="L44" s="302">
        <v>24</v>
      </c>
      <c r="M44" s="295">
        <f>L44-K44</f>
        <v>2</v>
      </c>
    </row>
    <row r="45" spans="2:13" ht="9">
      <c r="B45" s="236" t="s">
        <v>699</v>
      </c>
      <c r="C45" s="314" t="s">
        <v>167</v>
      </c>
      <c r="D45" s="236">
        <v>17</v>
      </c>
      <c r="E45" s="236">
        <v>28</v>
      </c>
      <c r="F45" s="236">
        <v>13</v>
      </c>
      <c r="G45" s="269">
        <f t="shared" si="0"/>
        <v>164.70588235294116</v>
      </c>
      <c r="H45" s="302">
        <f t="shared" si="1"/>
        <v>11</v>
      </c>
      <c r="J45" s="236" t="s">
        <v>698</v>
      </c>
      <c r="K45" s="302">
        <v>36</v>
      </c>
      <c r="L45" s="302">
        <v>34</v>
      </c>
      <c r="M45" s="295">
        <f>L45-K45</f>
        <v>-2</v>
      </c>
    </row>
    <row r="46" spans="2:13" ht="9">
      <c r="B46" s="236" t="s">
        <v>697</v>
      </c>
      <c r="C46" s="314" t="s">
        <v>168</v>
      </c>
      <c r="D46" s="236">
        <v>48</v>
      </c>
      <c r="E46" s="236">
        <v>86</v>
      </c>
      <c r="F46" s="236">
        <v>50</v>
      </c>
      <c r="G46" s="269">
        <f t="shared" si="0"/>
        <v>179.16666666666669</v>
      </c>
      <c r="H46" s="302">
        <f t="shared" si="1"/>
        <v>38</v>
      </c>
      <c r="J46" s="243" t="s">
        <v>468</v>
      </c>
      <c r="K46" s="302"/>
      <c r="L46" s="302"/>
      <c r="M46" s="295" t="s">
        <v>383</v>
      </c>
    </row>
    <row r="47" spans="2:13" ht="9">
      <c r="B47" s="236" t="s">
        <v>696</v>
      </c>
      <c r="C47" s="314" t="s">
        <v>169</v>
      </c>
      <c r="D47" s="236">
        <v>28</v>
      </c>
      <c r="E47" s="236">
        <v>54</v>
      </c>
      <c r="F47" s="236">
        <v>30</v>
      </c>
      <c r="G47" s="269">
        <f t="shared" si="0"/>
        <v>192.85714285714286</v>
      </c>
      <c r="H47" s="302">
        <f t="shared" si="1"/>
        <v>26</v>
      </c>
      <c r="J47" s="236" t="s">
        <v>695</v>
      </c>
      <c r="K47" s="302">
        <v>607</v>
      </c>
      <c r="L47" s="302">
        <v>708</v>
      </c>
      <c r="M47" s="295">
        <f>L47-K47</f>
        <v>101</v>
      </c>
    </row>
    <row r="48" spans="2:13" ht="9">
      <c r="B48" s="236" t="s">
        <v>694</v>
      </c>
      <c r="C48" s="314" t="s">
        <v>170</v>
      </c>
      <c r="D48" s="236">
        <v>36</v>
      </c>
      <c r="E48" s="236">
        <v>43</v>
      </c>
      <c r="F48" s="236">
        <v>17</v>
      </c>
      <c r="G48" s="269">
        <f t="shared" si="0"/>
        <v>119.44444444444444</v>
      </c>
      <c r="H48" s="302">
        <f t="shared" si="1"/>
        <v>7</v>
      </c>
      <c r="J48" s="236" t="s">
        <v>693</v>
      </c>
      <c r="K48" s="302">
        <v>83</v>
      </c>
      <c r="L48" s="302">
        <v>156</v>
      </c>
      <c r="M48" s="295">
        <f>L48-K48</f>
        <v>73</v>
      </c>
    </row>
    <row r="49" spans="2:13" ht="9">
      <c r="B49" s="236" t="s">
        <v>692</v>
      </c>
      <c r="C49" s="314" t="s">
        <v>171</v>
      </c>
      <c r="D49" s="236">
        <v>79</v>
      </c>
      <c r="E49" s="236">
        <v>43</v>
      </c>
      <c r="F49" s="236">
        <v>24</v>
      </c>
      <c r="G49" s="269">
        <f t="shared" si="0"/>
        <v>54.43037974683544</v>
      </c>
      <c r="H49" s="302">
        <f t="shared" si="1"/>
        <v>-36</v>
      </c>
      <c r="J49" s="236" t="s">
        <v>691</v>
      </c>
      <c r="K49" s="302">
        <v>53</v>
      </c>
      <c r="L49" s="302">
        <v>73</v>
      </c>
      <c r="M49" s="295">
        <f>L49-K49</f>
        <v>20</v>
      </c>
    </row>
    <row r="50" spans="2:13" ht="8.25" customHeight="1">
      <c r="B50" s="236" t="s">
        <v>690</v>
      </c>
      <c r="C50" s="314" t="s">
        <v>172</v>
      </c>
      <c r="D50" s="236">
        <v>40</v>
      </c>
      <c r="E50" s="236">
        <v>36</v>
      </c>
      <c r="F50" s="236">
        <v>19</v>
      </c>
      <c r="G50" s="269">
        <f t="shared" si="0"/>
        <v>90</v>
      </c>
      <c r="H50" s="302">
        <f t="shared" si="1"/>
        <v>-4</v>
      </c>
      <c r="J50" s="238" t="s">
        <v>689</v>
      </c>
      <c r="K50" s="306">
        <v>5</v>
      </c>
      <c r="L50" s="306">
        <v>15</v>
      </c>
      <c r="M50" s="292">
        <f>L50-K50</f>
        <v>10</v>
      </c>
    </row>
    <row r="51" spans="2:13" ht="9">
      <c r="B51" s="236" t="s">
        <v>688</v>
      </c>
      <c r="C51" s="314" t="s">
        <v>173</v>
      </c>
      <c r="D51" s="236">
        <v>42</v>
      </c>
      <c r="E51" s="236">
        <v>55</v>
      </c>
      <c r="F51" s="236">
        <v>25</v>
      </c>
      <c r="G51" s="269">
        <f t="shared" si="0"/>
        <v>130.95238095238096</v>
      </c>
      <c r="H51" s="302">
        <f t="shared" si="1"/>
        <v>13</v>
      </c>
      <c r="J51" s="239"/>
      <c r="K51" s="239"/>
      <c r="L51" s="239"/>
      <c r="M51" s="235"/>
    </row>
    <row r="52" spans="2:13" ht="9">
      <c r="B52" s="236" t="s">
        <v>687</v>
      </c>
      <c r="C52" s="314" t="s">
        <v>174</v>
      </c>
      <c r="D52" s="236">
        <v>14</v>
      </c>
      <c r="E52" s="236">
        <v>73</v>
      </c>
      <c r="F52" s="236">
        <v>28</v>
      </c>
      <c r="G52" s="269">
        <f t="shared" si="0"/>
        <v>521.4285714285714</v>
      </c>
      <c r="H52" s="302">
        <f t="shared" si="1"/>
        <v>59</v>
      </c>
      <c r="J52" s="239"/>
      <c r="K52" s="239"/>
      <c r="L52" s="250"/>
      <c r="M52" s="235"/>
    </row>
    <row r="53" spans="2:13" ht="9">
      <c r="B53" s="236" t="s">
        <v>686</v>
      </c>
      <c r="C53" s="314" t="s">
        <v>175</v>
      </c>
      <c r="D53" s="236">
        <v>27</v>
      </c>
      <c r="E53" s="236">
        <v>12</v>
      </c>
      <c r="F53" s="236">
        <v>5</v>
      </c>
      <c r="G53" s="269">
        <f t="shared" si="0"/>
        <v>44.44444444444444</v>
      </c>
      <c r="H53" s="302">
        <f t="shared" si="1"/>
        <v>-15</v>
      </c>
      <c r="I53" s="239"/>
      <c r="J53" s="239"/>
      <c r="K53" s="239"/>
      <c r="L53" s="303"/>
      <c r="M53" s="303"/>
    </row>
    <row r="54" spans="2:13" ht="9">
      <c r="B54" s="236" t="s">
        <v>685</v>
      </c>
      <c r="C54" s="314" t="s">
        <v>176</v>
      </c>
      <c r="D54" s="236">
        <v>341</v>
      </c>
      <c r="E54" s="236">
        <v>366</v>
      </c>
      <c r="F54" s="236">
        <v>190</v>
      </c>
      <c r="G54" s="269">
        <f t="shared" si="0"/>
        <v>107.33137829912023</v>
      </c>
      <c r="H54" s="302">
        <f t="shared" si="1"/>
        <v>25</v>
      </c>
      <c r="I54" s="239"/>
      <c r="J54" s="239"/>
      <c r="K54" s="239"/>
      <c r="L54" s="303"/>
      <c r="M54" s="303"/>
    </row>
    <row r="55" spans="2:13" ht="9">
      <c r="B55" s="236" t="s">
        <v>684</v>
      </c>
      <c r="C55" s="314" t="s">
        <v>177</v>
      </c>
      <c r="D55" s="236">
        <v>11</v>
      </c>
      <c r="E55" s="236">
        <v>49</v>
      </c>
      <c r="F55" s="236">
        <v>22</v>
      </c>
      <c r="G55" s="269">
        <f t="shared" si="0"/>
        <v>445.45454545454544</v>
      </c>
      <c r="H55" s="302">
        <f t="shared" si="1"/>
        <v>38</v>
      </c>
      <c r="I55" s="239"/>
      <c r="J55" s="239"/>
      <c r="K55" s="239"/>
      <c r="L55" s="303"/>
      <c r="M55" s="303"/>
    </row>
    <row r="56" spans="7:13" ht="7.5" customHeight="1">
      <c r="G56" s="236" t="s">
        <v>383</v>
      </c>
      <c r="H56" s="302"/>
      <c r="I56" s="239"/>
      <c r="J56" s="239"/>
      <c r="K56" s="239"/>
      <c r="L56" s="239"/>
      <c r="M56" s="239"/>
    </row>
    <row r="57" spans="2:9" ht="9">
      <c r="B57" s="315" t="s">
        <v>683</v>
      </c>
      <c r="C57" s="316" t="s">
        <v>66</v>
      </c>
      <c r="D57" s="315">
        <f>SUM(D37:D56)</f>
        <v>965</v>
      </c>
      <c r="E57" s="315">
        <f>SUM(E37:E56)</f>
        <v>1207</v>
      </c>
      <c r="F57" s="315">
        <f>SUM(F37:F56)</f>
        <v>583</v>
      </c>
      <c r="G57" s="317">
        <f>E57/D57*100</f>
        <v>125.07772020725389</v>
      </c>
      <c r="H57" s="318">
        <f>E57-D57</f>
        <v>242</v>
      </c>
      <c r="I57" s="239"/>
    </row>
    <row r="58" spans="2:8" ht="9">
      <c r="B58" s="245"/>
      <c r="C58" s="245"/>
      <c r="D58" s="245"/>
      <c r="E58" s="245"/>
      <c r="F58" s="245"/>
      <c r="G58" s="245"/>
      <c r="H58" s="245"/>
    </row>
    <row r="59" ht="9">
      <c r="E59" s="236" t="s">
        <v>682</v>
      </c>
    </row>
    <row r="61" ht="9">
      <c r="L61" s="236" t="s">
        <v>383</v>
      </c>
    </row>
  </sheetData>
  <sheetProtection/>
  <mergeCells count="10">
    <mergeCell ref="K5:L5"/>
    <mergeCell ref="K6:L6"/>
    <mergeCell ref="P5:P6"/>
    <mergeCell ref="Q5:Q6"/>
    <mergeCell ref="B14:E14"/>
    <mergeCell ref="G33:G36"/>
    <mergeCell ref="B33:B36"/>
    <mergeCell ref="C33:C36"/>
    <mergeCell ref="D33:D36"/>
    <mergeCell ref="E33:F34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>&amp;R&amp;8&amp;UБүлэг 5. Ажилгүйчүүд</oddHeader>
    <oddFooter>&amp;R&amp;18 14</oddFooter>
  </headerFooter>
  <legacyDrawing r:id="rId3"/>
  <oleObjects>
    <oleObject progId="Equation.3" shapeId="284254" r:id="rId1"/>
    <oleObject progId="Equation.3" shapeId="284255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AF38"/>
  <sheetViews>
    <sheetView zoomScalePageLayoutView="0" workbookViewId="0" topLeftCell="B1">
      <selection activeCell="M29" sqref="M29"/>
    </sheetView>
  </sheetViews>
  <sheetFormatPr defaultColWidth="9.00390625" defaultRowHeight="12.75"/>
  <cols>
    <col min="1" max="1" width="0.37109375" style="49" hidden="1" customWidth="1"/>
    <col min="2" max="2" width="5.625" style="49" customWidth="1"/>
    <col min="3" max="3" width="5.75390625" style="49" customWidth="1"/>
    <col min="4" max="4" width="8.125" style="49" customWidth="1"/>
    <col min="5" max="6" width="6.00390625" style="49" customWidth="1"/>
    <col min="7" max="7" width="5.875" style="49" customWidth="1"/>
    <col min="8" max="8" width="5.375" style="49" customWidth="1"/>
    <col min="9" max="9" width="5.75390625" style="49" customWidth="1"/>
    <col min="10" max="10" width="5.875" style="49" customWidth="1"/>
    <col min="11" max="11" width="6.625" style="49" customWidth="1"/>
    <col min="12" max="12" width="5.875" style="49" customWidth="1"/>
    <col min="13" max="14" width="6.25390625" style="49" customWidth="1"/>
    <col min="15" max="15" width="5.125" style="49" customWidth="1"/>
    <col min="16" max="16" width="5.75390625" style="49" customWidth="1"/>
    <col min="17" max="17" width="4.875" style="49" customWidth="1"/>
    <col min="18" max="18" width="6.25390625" style="49" customWidth="1"/>
    <col min="19" max="19" width="5.875" style="49" customWidth="1"/>
    <col min="20" max="20" width="5.625" style="49" customWidth="1"/>
    <col min="21" max="22" width="5.75390625" style="49" customWidth="1"/>
    <col min="23" max="23" width="7.00390625" style="49" customWidth="1"/>
    <col min="24" max="24" width="6.75390625" style="49" customWidth="1"/>
    <col min="25" max="25" width="14.625" style="49" customWidth="1"/>
    <col min="26" max="26" width="9.125" style="49" customWidth="1"/>
    <col min="27" max="27" width="7.125" style="49" customWidth="1"/>
    <col min="28" max="28" width="6.125" style="49" customWidth="1"/>
    <col min="29" max="29" width="6.625" style="49" customWidth="1"/>
    <col min="30" max="30" width="5.375" style="49" customWidth="1"/>
    <col min="31" max="31" width="5.625" style="49" customWidth="1"/>
    <col min="32" max="32" width="5.25390625" style="49" customWidth="1"/>
    <col min="33" max="16384" width="9.125" style="49" customWidth="1"/>
  </cols>
  <sheetData>
    <row r="2" spans="6:25" ht="12.75">
      <c r="F2" s="188" t="s">
        <v>778</v>
      </c>
      <c r="G2" s="92"/>
      <c r="H2" s="92"/>
      <c r="I2" s="92"/>
      <c r="J2" s="92"/>
      <c r="K2" s="92"/>
      <c r="L2" s="92"/>
      <c r="M2" s="188" t="s">
        <v>779</v>
      </c>
      <c r="W2" s="52"/>
      <c r="X2" s="52"/>
      <c r="Y2" s="52"/>
    </row>
    <row r="3" spans="7:25" ht="10.5">
      <c r="G3" s="121"/>
      <c r="H3" s="121"/>
      <c r="I3" s="121"/>
      <c r="J3" s="121"/>
      <c r="K3" s="121"/>
      <c r="L3" s="121"/>
      <c r="N3" s="92"/>
      <c r="W3" s="52"/>
      <c r="X3" s="52"/>
      <c r="Y3" s="52"/>
    </row>
    <row r="4" spans="15:17" ht="11.25" customHeight="1">
      <c r="O4" s="201"/>
      <c r="P4" s="201"/>
      <c r="Q4" s="201"/>
    </row>
    <row r="5" spans="1:25" ht="12" customHeight="1">
      <c r="A5" s="52"/>
      <c r="B5" s="53"/>
      <c r="C5" s="194"/>
      <c r="D5" s="337" t="s">
        <v>780</v>
      </c>
      <c r="E5" s="196"/>
      <c r="F5" s="876" t="s">
        <v>781</v>
      </c>
      <c r="G5" s="807"/>
      <c r="H5" s="807"/>
      <c r="I5" s="807"/>
      <c r="J5" s="807"/>
      <c r="K5" s="808"/>
      <c r="L5" s="334"/>
      <c r="M5" s="831" t="s">
        <v>782</v>
      </c>
      <c r="N5" s="831"/>
      <c r="O5" s="831"/>
      <c r="P5" s="831"/>
      <c r="Q5" s="831"/>
      <c r="R5" s="831"/>
      <c r="S5" s="876" t="s">
        <v>783</v>
      </c>
      <c r="T5" s="807"/>
      <c r="U5" s="807"/>
      <c r="V5" s="807"/>
      <c r="W5" s="807"/>
      <c r="X5" s="807"/>
      <c r="Y5" s="52"/>
    </row>
    <row r="6" spans="1:30" ht="12.75">
      <c r="A6" s="52"/>
      <c r="B6" s="52" t="s">
        <v>467</v>
      </c>
      <c r="C6" s="54"/>
      <c r="D6" s="338" t="s">
        <v>784</v>
      </c>
      <c r="E6" s="253"/>
      <c r="F6" s="196"/>
      <c r="G6" s="876" t="s">
        <v>785</v>
      </c>
      <c r="H6" s="807"/>
      <c r="I6" s="807"/>
      <c r="J6" s="807"/>
      <c r="K6" s="808"/>
      <c r="L6" s="194"/>
      <c r="M6" s="339"/>
      <c r="N6" s="876" t="s">
        <v>785</v>
      </c>
      <c r="O6" s="877"/>
      <c r="P6" s="877"/>
      <c r="Q6" s="877"/>
      <c r="R6" s="878"/>
      <c r="S6" s="340"/>
      <c r="T6" s="876" t="s">
        <v>785</v>
      </c>
      <c r="U6" s="877"/>
      <c r="V6" s="877"/>
      <c r="W6" s="877"/>
      <c r="X6" s="877"/>
      <c r="Y6" s="181"/>
      <c r="Z6" s="341"/>
      <c r="AA6" s="341"/>
      <c r="AB6" s="341"/>
      <c r="AC6" s="341"/>
      <c r="AD6" s="341"/>
    </row>
    <row r="7" spans="1:32" ht="11.25" customHeight="1">
      <c r="A7" s="52"/>
      <c r="B7" s="52"/>
      <c r="C7" s="54" t="s">
        <v>34</v>
      </c>
      <c r="D7" s="338" t="s">
        <v>786</v>
      </c>
      <c r="E7" s="253"/>
      <c r="F7" s="252" t="s">
        <v>523</v>
      </c>
      <c r="G7" s="53" t="s">
        <v>787</v>
      </c>
      <c r="H7" s="194" t="s">
        <v>788</v>
      </c>
      <c r="I7" s="194" t="s">
        <v>789</v>
      </c>
      <c r="J7" s="194" t="s">
        <v>790</v>
      </c>
      <c r="K7" s="194" t="s">
        <v>791</v>
      </c>
      <c r="L7" s="186"/>
      <c r="M7" s="253"/>
      <c r="N7" s="52" t="s">
        <v>787</v>
      </c>
      <c r="O7" s="54" t="s">
        <v>788</v>
      </c>
      <c r="P7" s="54" t="s">
        <v>789</v>
      </c>
      <c r="Q7" s="54" t="s">
        <v>790</v>
      </c>
      <c r="R7" s="54" t="s">
        <v>791</v>
      </c>
      <c r="S7" s="253"/>
      <c r="T7" s="54" t="s">
        <v>792</v>
      </c>
      <c r="U7" s="54" t="s">
        <v>793</v>
      </c>
      <c r="V7" s="54" t="s">
        <v>794</v>
      </c>
      <c r="W7" s="54" t="s">
        <v>795</v>
      </c>
      <c r="X7" s="54" t="s">
        <v>796</v>
      </c>
      <c r="Y7" s="52"/>
      <c r="AA7" s="52"/>
      <c r="AB7" s="52"/>
      <c r="AC7" s="52"/>
      <c r="AD7" s="52"/>
      <c r="AE7" s="52"/>
      <c r="AF7" s="52"/>
    </row>
    <row r="8" spans="1:32" ht="12" customHeight="1">
      <c r="A8" s="52"/>
      <c r="B8" s="52"/>
      <c r="C8" s="54"/>
      <c r="D8" s="342" t="s">
        <v>797</v>
      </c>
      <c r="E8" s="343" t="s">
        <v>798</v>
      </c>
      <c r="F8" s="255" t="s">
        <v>66</v>
      </c>
      <c r="G8" s="180" t="s">
        <v>799</v>
      </c>
      <c r="H8" s="143" t="s">
        <v>800</v>
      </c>
      <c r="I8" s="143" t="s">
        <v>801</v>
      </c>
      <c r="J8" s="143" t="s">
        <v>802</v>
      </c>
      <c r="K8" s="143" t="s">
        <v>803</v>
      </c>
      <c r="L8" s="344" t="s">
        <v>798</v>
      </c>
      <c r="M8" s="253" t="s">
        <v>65</v>
      </c>
      <c r="N8" s="180" t="s">
        <v>799</v>
      </c>
      <c r="O8" s="143" t="s">
        <v>800</v>
      </c>
      <c r="P8" s="143" t="s">
        <v>801</v>
      </c>
      <c r="Q8" s="143" t="s">
        <v>802</v>
      </c>
      <c r="R8" s="143" t="s">
        <v>803</v>
      </c>
      <c r="S8" s="253" t="s">
        <v>65</v>
      </c>
      <c r="T8" s="143" t="s">
        <v>799</v>
      </c>
      <c r="U8" s="143" t="s">
        <v>800</v>
      </c>
      <c r="V8" s="143" t="s">
        <v>801</v>
      </c>
      <c r="W8" s="143" t="s">
        <v>802</v>
      </c>
      <c r="X8" s="143" t="s">
        <v>803</v>
      </c>
      <c r="Y8" s="52"/>
      <c r="Z8" s="49" t="s">
        <v>383</v>
      </c>
      <c r="AA8" s="52"/>
      <c r="AB8" s="52"/>
      <c r="AC8" s="52"/>
      <c r="AD8" s="199"/>
      <c r="AE8" s="52"/>
      <c r="AF8" s="52"/>
    </row>
    <row r="9" spans="1:32" ht="10.5">
      <c r="A9" s="52"/>
      <c r="B9" s="52"/>
      <c r="C9" s="54"/>
      <c r="D9" s="342" t="s">
        <v>804</v>
      </c>
      <c r="E9" s="252"/>
      <c r="F9" s="252"/>
      <c r="G9" s="52"/>
      <c r="H9" s="54"/>
      <c r="I9" s="54"/>
      <c r="J9" s="54"/>
      <c r="K9" s="54"/>
      <c r="L9" s="54"/>
      <c r="M9" s="345" t="s">
        <v>66</v>
      </c>
      <c r="N9" s="52"/>
      <c r="O9" s="54"/>
      <c r="P9" s="54"/>
      <c r="Q9" s="54"/>
      <c r="R9" s="54"/>
      <c r="S9" s="345" t="s">
        <v>66</v>
      </c>
      <c r="T9" s="54"/>
      <c r="U9" s="54"/>
      <c r="V9" s="54"/>
      <c r="W9" s="54"/>
      <c r="X9" s="54"/>
      <c r="Y9" s="52"/>
      <c r="AA9" s="52"/>
      <c r="AB9" s="52"/>
      <c r="AC9" s="52"/>
      <c r="AD9" s="52"/>
      <c r="AE9" s="52"/>
      <c r="AF9" s="52"/>
    </row>
    <row r="10" spans="1:32" ht="10.5">
      <c r="A10" s="52"/>
      <c r="B10" s="52"/>
      <c r="C10" s="54"/>
      <c r="D10" s="342" t="s">
        <v>805</v>
      </c>
      <c r="E10" s="253"/>
      <c r="F10" s="252"/>
      <c r="G10" s="52"/>
      <c r="H10" s="54"/>
      <c r="I10" s="54"/>
      <c r="J10" s="54"/>
      <c r="K10" s="54"/>
      <c r="L10" s="186"/>
      <c r="M10" s="252"/>
      <c r="N10" s="52"/>
      <c r="O10" s="54"/>
      <c r="P10" s="54"/>
      <c r="Q10" s="54"/>
      <c r="R10" s="54"/>
      <c r="S10" s="252"/>
      <c r="T10" s="54"/>
      <c r="U10" s="54"/>
      <c r="V10" s="54"/>
      <c r="W10" s="54"/>
      <c r="X10" s="54"/>
      <c r="Y10" s="52"/>
      <c r="AA10" s="180"/>
      <c r="AB10" s="180"/>
      <c r="AC10" s="180"/>
      <c r="AD10" s="180"/>
      <c r="AE10" s="180"/>
      <c r="AF10" s="180"/>
    </row>
    <row r="11" spans="1:32" ht="10.5">
      <c r="A11" s="52"/>
      <c r="B11" s="52"/>
      <c r="C11" s="54"/>
      <c r="D11" s="342" t="s">
        <v>806</v>
      </c>
      <c r="E11" s="253"/>
      <c r="F11" s="252"/>
      <c r="G11" s="52"/>
      <c r="H11" s="54"/>
      <c r="I11" s="54"/>
      <c r="J11" s="54"/>
      <c r="K11" s="54"/>
      <c r="L11" s="186"/>
      <c r="M11" s="252"/>
      <c r="N11" s="52"/>
      <c r="O11" s="54"/>
      <c r="P11" s="54"/>
      <c r="Q11" s="54"/>
      <c r="R11" s="54"/>
      <c r="S11" s="252"/>
      <c r="T11" s="54"/>
      <c r="U11" s="54"/>
      <c r="V11" s="54"/>
      <c r="W11" s="54"/>
      <c r="X11" s="54"/>
      <c r="Y11" s="52"/>
      <c r="AA11" s="52"/>
      <c r="AB11" s="52"/>
      <c r="AC11" s="52"/>
      <c r="AD11" s="52"/>
      <c r="AE11" s="52"/>
      <c r="AF11" s="52"/>
    </row>
    <row r="12" spans="1:32" ht="10.5">
      <c r="A12" s="52"/>
      <c r="B12" s="178"/>
      <c r="C12" s="54"/>
      <c r="D12" s="342" t="s">
        <v>807</v>
      </c>
      <c r="E12" s="346"/>
      <c r="F12" s="252" t="s">
        <v>383</v>
      </c>
      <c r="G12" s="52" t="s">
        <v>383</v>
      </c>
      <c r="H12" s="54" t="s">
        <v>383</v>
      </c>
      <c r="I12" s="54" t="s">
        <v>383</v>
      </c>
      <c r="J12" s="54" t="s">
        <v>383</v>
      </c>
      <c r="K12" s="54" t="s">
        <v>383</v>
      </c>
      <c r="L12" s="347"/>
      <c r="M12" s="252" t="s">
        <v>383</v>
      </c>
      <c r="N12" s="52" t="s">
        <v>383</v>
      </c>
      <c r="O12" s="54" t="s">
        <v>383</v>
      </c>
      <c r="P12" s="54" t="s">
        <v>383</v>
      </c>
      <c r="Q12" s="54" t="s">
        <v>383</v>
      </c>
      <c r="R12" s="54" t="s">
        <v>383</v>
      </c>
      <c r="S12" s="252" t="s">
        <v>383</v>
      </c>
      <c r="T12" s="54" t="s">
        <v>383</v>
      </c>
      <c r="U12" s="54" t="s">
        <v>383</v>
      </c>
      <c r="V12" s="54" t="s">
        <v>383</v>
      </c>
      <c r="W12" s="54" t="s">
        <v>383</v>
      </c>
      <c r="X12" s="54" t="s">
        <v>383</v>
      </c>
      <c r="Y12" s="52"/>
      <c r="AA12" s="52"/>
      <c r="AB12" s="52"/>
      <c r="AC12" s="52"/>
      <c r="AD12" s="52"/>
      <c r="AE12" s="52"/>
      <c r="AF12" s="52"/>
    </row>
    <row r="13" spans="2:32" ht="15" customHeight="1">
      <c r="B13" s="348" t="s">
        <v>685</v>
      </c>
      <c r="C13" s="349" t="s">
        <v>808</v>
      </c>
      <c r="D13" s="350"/>
      <c r="E13" s="53"/>
      <c r="F13" s="53">
        <f>G13+H13+I13+J13+K13</f>
        <v>15</v>
      </c>
      <c r="G13" s="53"/>
      <c r="H13" s="350">
        <v>9</v>
      </c>
      <c r="I13" s="350">
        <v>4</v>
      </c>
      <c r="J13" s="350">
        <v>2</v>
      </c>
      <c r="K13" s="350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198">
        <v>168658</v>
      </c>
      <c r="Z13" s="874"/>
      <c r="AA13" s="875"/>
      <c r="AB13" s="52"/>
      <c r="AC13" s="52"/>
      <c r="AD13" s="52"/>
      <c r="AE13" s="52"/>
      <c r="AF13" s="52"/>
    </row>
    <row r="14" spans="2:32" ht="15" customHeight="1">
      <c r="B14" s="351" t="s">
        <v>697</v>
      </c>
      <c r="C14" s="352" t="s">
        <v>168</v>
      </c>
      <c r="D14" s="353"/>
      <c r="E14" s="52"/>
      <c r="F14" s="52">
        <f>G14+H14+I14+J14+K14</f>
        <v>63</v>
      </c>
      <c r="G14" s="52"/>
      <c r="H14" s="353">
        <v>10</v>
      </c>
      <c r="I14" s="353">
        <v>6</v>
      </c>
      <c r="J14" s="353">
        <v>24</v>
      </c>
      <c r="K14" s="353">
        <v>23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198">
        <v>324746</v>
      </c>
      <c r="Z14" s="874"/>
      <c r="AA14" s="875"/>
      <c r="AB14" s="52"/>
      <c r="AC14" s="52"/>
      <c r="AD14" s="52"/>
      <c r="AE14" s="52"/>
      <c r="AF14" s="52"/>
    </row>
    <row r="15" spans="2:32" ht="15" customHeight="1">
      <c r="B15" s="351" t="s">
        <v>686</v>
      </c>
      <c r="C15" s="352" t="s">
        <v>175</v>
      </c>
      <c r="D15" s="354">
        <f>F15/Y15*100</f>
        <v>0.2787333692543624</v>
      </c>
      <c r="E15" s="52">
        <v>211</v>
      </c>
      <c r="F15" s="52">
        <f>G15+H15+I15+J15+K15</f>
        <v>269</v>
      </c>
      <c r="G15" s="52"/>
      <c r="H15" s="353">
        <v>43</v>
      </c>
      <c r="I15" s="353">
        <v>51</v>
      </c>
      <c r="J15" s="353">
        <v>79</v>
      </c>
      <c r="K15" s="353">
        <v>96</v>
      </c>
      <c r="L15" s="52"/>
      <c r="M15" s="52">
        <f>N15+O15+P15+Q15+R15</f>
        <v>2</v>
      </c>
      <c r="N15" s="52"/>
      <c r="O15" s="52"/>
      <c r="P15" s="52">
        <v>2</v>
      </c>
      <c r="Q15" s="52"/>
      <c r="R15" s="52"/>
      <c r="S15" s="52">
        <f>U15+V15+W15+X15</f>
        <v>68</v>
      </c>
      <c r="T15" s="52"/>
      <c r="U15" s="52">
        <v>10</v>
      </c>
      <c r="V15" s="52">
        <v>15</v>
      </c>
      <c r="W15" s="52">
        <v>19</v>
      </c>
      <c r="X15" s="52">
        <v>24</v>
      </c>
      <c r="Y15" s="198">
        <v>96508</v>
      </c>
      <c r="Z15" s="874"/>
      <c r="AA15" s="875"/>
      <c r="AB15" s="52"/>
      <c r="AC15" s="52"/>
      <c r="AD15" s="52"/>
      <c r="AE15" s="52"/>
      <c r="AF15" s="52"/>
    </row>
    <row r="16" spans="2:32" ht="15" customHeight="1">
      <c r="B16" s="351" t="s">
        <v>703</v>
      </c>
      <c r="C16" s="352" t="s">
        <v>165</v>
      </c>
      <c r="D16" s="354">
        <f>F16/Y16*100</f>
        <v>0.12621802548484093</v>
      </c>
      <c r="E16" s="52"/>
      <c r="F16" s="52">
        <f>G16+H16+I16+J16+K16</f>
        <v>293</v>
      </c>
      <c r="G16" s="52"/>
      <c r="H16" s="353">
        <v>1</v>
      </c>
      <c r="I16" s="353">
        <v>124</v>
      </c>
      <c r="J16" s="353">
        <v>101</v>
      </c>
      <c r="K16" s="353">
        <v>67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198">
        <v>232138</v>
      </c>
      <c r="Z16" s="874"/>
      <c r="AA16" s="875"/>
      <c r="AB16" s="52"/>
      <c r="AC16" s="52"/>
      <c r="AD16" s="52"/>
      <c r="AE16" s="52"/>
      <c r="AF16" s="52"/>
    </row>
    <row r="17" spans="2:32" ht="15" customHeight="1">
      <c r="B17" s="351" t="s">
        <v>712</v>
      </c>
      <c r="C17" s="352" t="s">
        <v>402</v>
      </c>
      <c r="D17" s="354">
        <f>F17/Y17*100</f>
        <v>0.1200715772948306</v>
      </c>
      <c r="E17" s="52">
        <v>175</v>
      </c>
      <c r="F17" s="52">
        <f>G17+H17+I17+J17+K17</f>
        <v>361</v>
      </c>
      <c r="G17" s="52"/>
      <c r="H17" s="353">
        <v>65</v>
      </c>
      <c r="I17" s="353">
        <v>53</v>
      </c>
      <c r="J17" s="353">
        <v>174</v>
      </c>
      <c r="K17" s="353">
        <v>69</v>
      </c>
      <c r="L17" s="52"/>
      <c r="M17" s="52">
        <f>N17+O17+P17+Q17+R17</f>
        <v>52</v>
      </c>
      <c r="N17" s="52"/>
      <c r="O17" s="52"/>
      <c r="P17" s="52">
        <v>7</v>
      </c>
      <c r="Q17" s="52">
        <v>45</v>
      </c>
      <c r="R17" s="52"/>
      <c r="S17" s="52">
        <f>U17+V17+W17+X17</f>
        <v>16</v>
      </c>
      <c r="T17" s="52"/>
      <c r="U17" s="52"/>
      <c r="V17" s="52"/>
      <c r="W17" s="52">
        <v>12</v>
      </c>
      <c r="X17" s="52">
        <v>4</v>
      </c>
      <c r="Y17" s="261">
        <v>300654</v>
      </c>
      <c r="Z17" s="874"/>
      <c r="AA17" s="875"/>
      <c r="AB17" s="52"/>
      <c r="AC17" s="52"/>
      <c r="AD17" s="52"/>
      <c r="AE17" s="52"/>
      <c r="AF17" s="52"/>
    </row>
    <row r="18" spans="2:32" ht="15" customHeight="1">
      <c r="B18" s="351" t="s">
        <v>694</v>
      </c>
      <c r="C18" s="352" t="s">
        <v>170</v>
      </c>
      <c r="D18" s="353"/>
      <c r="E18" s="52"/>
      <c r="F18" s="52"/>
      <c r="G18" s="52"/>
      <c r="H18" s="353"/>
      <c r="I18" s="353"/>
      <c r="J18" s="353"/>
      <c r="K18" s="353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98">
        <v>252767</v>
      </c>
      <c r="Z18" s="874"/>
      <c r="AA18" s="875"/>
      <c r="AB18" s="52"/>
      <c r="AC18" s="52"/>
      <c r="AD18" s="52"/>
      <c r="AE18" s="52"/>
      <c r="AF18" s="52"/>
    </row>
    <row r="19" spans="2:32" ht="15" customHeight="1">
      <c r="B19" s="351" t="s">
        <v>696</v>
      </c>
      <c r="C19" s="352" t="s">
        <v>169</v>
      </c>
      <c r="D19" s="353"/>
      <c r="E19" s="52"/>
      <c r="F19" s="52"/>
      <c r="G19" s="52"/>
      <c r="H19" s="353"/>
      <c r="I19" s="353"/>
      <c r="J19" s="353"/>
      <c r="K19" s="353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198">
        <v>242909</v>
      </c>
      <c r="Z19" s="874"/>
      <c r="AA19" s="875"/>
      <c r="AB19" s="52"/>
      <c r="AC19" s="52"/>
      <c r="AD19" s="52"/>
      <c r="AE19" s="52"/>
      <c r="AF19" s="52"/>
    </row>
    <row r="20" spans="2:32" ht="15" customHeight="1">
      <c r="B20" s="351" t="s">
        <v>706</v>
      </c>
      <c r="C20" s="352" t="s">
        <v>163</v>
      </c>
      <c r="D20" s="354">
        <f>F20/Y20*100</f>
        <v>0.3997791569382637</v>
      </c>
      <c r="E20" s="52"/>
      <c r="F20" s="52">
        <f>G20+H20+I20+J20+K20</f>
        <v>1202</v>
      </c>
      <c r="G20" s="52"/>
      <c r="H20" s="353">
        <v>121</v>
      </c>
      <c r="I20" s="353">
        <v>348</v>
      </c>
      <c r="J20" s="353">
        <v>455</v>
      </c>
      <c r="K20" s="353">
        <v>278</v>
      </c>
      <c r="L20" s="52"/>
      <c r="M20" s="52"/>
      <c r="N20" s="52"/>
      <c r="O20" s="52"/>
      <c r="P20" s="52"/>
      <c r="Q20" s="52"/>
      <c r="R20" s="52"/>
      <c r="S20" s="52">
        <f>U20+V20+W20+X20</f>
        <v>245</v>
      </c>
      <c r="T20" s="52"/>
      <c r="U20" s="52">
        <v>30</v>
      </c>
      <c r="V20" s="52">
        <v>86</v>
      </c>
      <c r="W20" s="52">
        <v>72</v>
      </c>
      <c r="X20" s="52">
        <v>57</v>
      </c>
      <c r="Y20" s="198">
        <v>300666</v>
      </c>
      <c r="Z20" s="874"/>
      <c r="AA20" s="875"/>
      <c r="AB20" s="52"/>
      <c r="AC20" s="52"/>
      <c r="AD20" s="52"/>
      <c r="AE20" s="52"/>
      <c r="AF20" s="52"/>
    </row>
    <row r="21" spans="2:32" ht="15" customHeight="1">
      <c r="B21" s="351" t="s">
        <v>707</v>
      </c>
      <c r="C21" s="352" t="s">
        <v>162</v>
      </c>
      <c r="D21" s="354">
        <f>F21/Y21*100</f>
        <v>2.879707708170224</v>
      </c>
      <c r="E21" s="52">
        <v>163</v>
      </c>
      <c r="F21" s="52">
        <f>G21+H21+I21+J21+K21</f>
        <v>6731</v>
      </c>
      <c r="G21" s="52"/>
      <c r="H21" s="353">
        <v>95</v>
      </c>
      <c r="I21" s="353">
        <v>1818</v>
      </c>
      <c r="J21" s="353">
        <v>2777</v>
      </c>
      <c r="K21" s="353">
        <v>2041</v>
      </c>
      <c r="L21" s="52"/>
      <c r="M21" s="52"/>
      <c r="N21" s="52"/>
      <c r="O21" s="52"/>
      <c r="P21" s="52"/>
      <c r="Q21" s="52"/>
      <c r="R21" s="52"/>
      <c r="S21" s="52">
        <f>U21+V21+W21+X21</f>
        <v>1282</v>
      </c>
      <c r="T21" s="52"/>
      <c r="U21" s="52">
        <v>38</v>
      </c>
      <c r="V21" s="52">
        <v>356</v>
      </c>
      <c r="W21" s="52">
        <v>518</v>
      </c>
      <c r="X21" s="52">
        <v>370</v>
      </c>
      <c r="Y21" s="198">
        <v>233739</v>
      </c>
      <c r="Z21" s="874"/>
      <c r="AA21" s="875"/>
      <c r="AB21" s="52"/>
      <c r="AC21" s="52"/>
      <c r="AD21" s="52"/>
      <c r="AE21" s="52"/>
      <c r="AF21" s="52"/>
    </row>
    <row r="22" spans="2:32" ht="15" customHeight="1">
      <c r="B22" s="351" t="s">
        <v>687</v>
      </c>
      <c r="C22" s="352" t="s">
        <v>174</v>
      </c>
      <c r="D22" s="353"/>
      <c r="E22" s="52"/>
      <c r="F22" s="52"/>
      <c r="G22" s="52"/>
      <c r="H22" s="353"/>
      <c r="I22" s="353"/>
      <c r="J22" s="353"/>
      <c r="K22" s="353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261">
        <v>116104</v>
      </c>
      <c r="Z22" s="874"/>
      <c r="AA22" s="875"/>
      <c r="AB22" s="52"/>
      <c r="AC22" s="52"/>
      <c r="AD22" s="52"/>
      <c r="AE22" s="52"/>
      <c r="AF22" s="52"/>
    </row>
    <row r="23" spans="2:32" ht="15" customHeight="1">
      <c r="B23" s="351" t="s">
        <v>699</v>
      </c>
      <c r="C23" s="352" t="s">
        <v>167</v>
      </c>
      <c r="D23" s="354">
        <f>F23/Y23*100</f>
        <v>0.49796709416888807</v>
      </c>
      <c r="E23" s="52"/>
      <c r="F23" s="52">
        <f>G23+H23+I23+J23+K23</f>
        <v>1444</v>
      </c>
      <c r="G23" s="52"/>
      <c r="H23" s="353">
        <v>155</v>
      </c>
      <c r="I23" s="353">
        <v>351</v>
      </c>
      <c r="J23" s="353">
        <v>420</v>
      </c>
      <c r="K23" s="353">
        <v>518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198">
        <v>289979</v>
      </c>
      <c r="Z23" s="874"/>
      <c r="AA23" s="875"/>
      <c r="AB23" s="52"/>
      <c r="AC23" s="52"/>
      <c r="AD23" s="52"/>
      <c r="AE23" s="52"/>
      <c r="AF23" s="52"/>
    </row>
    <row r="24" spans="2:32" ht="15" customHeight="1">
      <c r="B24" s="351" t="s">
        <v>709</v>
      </c>
      <c r="C24" s="352" t="s">
        <v>161</v>
      </c>
      <c r="D24" s="354">
        <f>F24/Y24*100</f>
        <v>4.906601661044814</v>
      </c>
      <c r="E24" s="52"/>
      <c r="F24" s="52">
        <f>G24+H24+I24+J24+K24</f>
        <v>5193</v>
      </c>
      <c r="G24" s="52"/>
      <c r="H24" s="353">
        <v>164</v>
      </c>
      <c r="I24" s="353">
        <v>2428</v>
      </c>
      <c r="J24" s="353">
        <v>1389</v>
      </c>
      <c r="K24" s="353">
        <v>1212</v>
      </c>
      <c r="L24" s="52"/>
      <c r="M24" s="52"/>
      <c r="N24" s="52"/>
      <c r="O24" s="52"/>
      <c r="P24" s="52"/>
      <c r="Q24" s="52"/>
      <c r="R24" s="52"/>
      <c r="S24" s="52">
        <f>U24+V24+W24+X24</f>
        <v>1419</v>
      </c>
      <c r="T24" s="52"/>
      <c r="U24" s="52">
        <v>57</v>
      </c>
      <c r="V24" s="52">
        <v>498</v>
      </c>
      <c r="W24" s="52">
        <v>483</v>
      </c>
      <c r="X24" s="52">
        <v>381</v>
      </c>
      <c r="Y24" s="198">
        <v>105837</v>
      </c>
      <c r="Z24" s="874"/>
      <c r="AA24" s="875"/>
      <c r="AB24" s="52"/>
      <c r="AC24" s="52"/>
      <c r="AD24" s="52"/>
      <c r="AE24" s="52"/>
      <c r="AF24" s="52"/>
    </row>
    <row r="25" spans="2:32" ht="15" customHeight="1">
      <c r="B25" s="351" t="s">
        <v>692</v>
      </c>
      <c r="C25" s="352" t="s">
        <v>171</v>
      </c>
      <c r="D25" s="354">
        <f>F25/Y25*100</f>
        <v>0.19643431893368019</v>
      </c>
      <c r="E25" s="52"/>
      <c r="F25" s="52">
        <f>G25+H25+I25+J25+K25</f>
        <v>592</v>
      </c>
      <c r="G25" s="52"/>
      <c r="H25" s="353">
        <v>95</v>
      </c>
      <c r="I25" s="353">
        <v>86</v>
      </c>
      <c r="J25" s="353">
        <v>259</v>
      </c>
      <c r="K25" s="353">
        <v>152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198">
        <v>301373</v>
      </c>
      <c r="Z25" s="874"/>
      <c r="AA25" s="875"/>
      <c r="AB25" s="52"/>
      <c r="AC25" s="52"/>
      <c r="AD25" s="52"/>
      <c r="AE25" s="52"/>
      <c r="AF25" s="52"/>
    </row>
    <row r="26" spans="2:32" ht="15" customHeight="1">
      <c r="B26" s="351" t="s">
        <v>690</v>
      </c>
      <c r="C26" s="352" t="s">
        <v>172</v>
      </c>
      <c r="D26" s="353"/>
      <c r="E26" s="52"/>
      <c r="F26" s="52"/>
      <c r="G26" s="52"/>
      <c r="H26" s="353"/>
      <c r="I26" s="353"/>
      <c r="J26" s="353"/>
      <c r="K26" s="353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198">
        <v>266296</v>
      </c>
      <c r="Z26" s="874"/>
      <c r="AA26" s="875"/>
      <c r="AB26" s="52"/>
      <c r="AC26" s="52"/>
      <c r="AD26" s="52"/>
      <c r="AE26" s="52"/>
      <c r="AF26" s="52"/>
    </row>
    <row r="27" spans="2:32" ht="15" customHeight="1">
      <c r="B27" s="351" t="s">
        <v>684</v>
      </c>
      <c r="C27" s="352" t="s">
        <v>177</v>
      </c>
      <c r="D27" s="354">
        <f>F27/Y27*100</f>
        <v>2.5242036619011787</v>
      </c>
      <c r="E27" s="52"/>
      <c r="F27" s="52">
        <f>G27+H27+I27+J27+K27</f>
        <v>2516</v>
      </c>
      <c r="G27" s="52"/>
      <c r="H27" s="353">
        <v>43</v>
      </c>
      <c r="I27" s="353">
        <v>1162</v>
      </c>
      <c r="J27" s="353">
        <v>714</v>
      </c>
      <c r="K27" s="353">
        <v>597</v>
      </c>
      <c r="L27" s="52"/>
      <c r="M27" s="52"/>
      <c r="N27" s="52"/>
      <c r="O27" s="52"/>
      <c r="P27" s="52"/>
      <c r="Q27" s="52"/>
      <c r="R27" s="52"/>
      <c r="S27" s="52">
        <f>U27+V27+W27+X27</f>
        <v>1137</v>
      </c>
      <c r="T27" s="52"/>
      <c r="U27" s="52">
        <v>22</v>
      </c>
      <c r="V27" s="52">
        <v>446</v>
      </c>
      <c r="W27" s="52">
        <v>371</v>
      </c>
      <c r="X27" s="52">
        <v>298</v>
      </c>
      <c r="Y27" s="261">
        <v>99675</v>
      </c>
      <c r="Z27" s="874"/>
      <c r="AA27" s="875"/>
      <c r="AB27" s="52"/>
      <c r="AC27" s="52"/>
      <c r="AD27" s="52"/>
      <c r="AE27" s="52"/>
      <c r="AF27" s="52"/>
    </row>
    <row r="28" spans="2:32" ht="15" customHeight="1">
      <c r="B28" s="351" t="s">
        <v>688</v>
      </c>
      <c r="C28" s="352" t="s">
        <v>173</v>
      </c>
      <c r="D28" s="354">
        <f>F28/Y28*100</f>
        <v>0.05052428663593753</v>
      </c>
      <c r="E28" s="52"/>
      <c r="F28" s="52">
        <f>G28+H28+I28+J28+K28</f>
        <v>130</v>
      </c>
      <c r="G28" s="52"/>
      <c r="H28" s="353">
        <v>18</v>
      </c>
      <c r="I28" s="353">
        <v>17</v>
      </c>
      <c r="J28" s="353">
        <v>48</v>
      </c>
      <c r="K28" s="353">
        <v>47</v>
      </c>
      <c r="L28" s="52"/>
      <c r="M28" s="52"/>
      <c r="N28" s="52"/>
      <c r="O28" s="52"/>
      <c r="P28" s="52"/>
      <c r="Q28" s="52"/>
      <c r="R28" s="52"/>
      <c r="S28" s="52">
        <f>U28+V28+W28+X28</f>
        <v>9</v>
      </c>
      <c r="T28" s="52"/>
      <c r="U28" s="52">
        <v>2</v>
      </c>
      <c r="V28" s="52">
        <v>1</v>
      </c>
      <c r="W28" s="52">
        <v>3</v>
      </c>
      <c r="X28" s="52">
        <v>3</v>
      </c>
      <c r="Y28" s="198">
        <v>257302</v>
      </c>
      <c r="Z28" s="874"/>
      <c r="AA28" s="875"/>
      <c r="AB28" s="52"/>
      <c r="AC28" s="52"/>
      <c r="AD28" s="52"/>
      <c r="AE28" s="52"/>
      <c r="AF28" s="52"/>
    </row>
    <row r="29" spans="2:32" ht="15" customHeight="1">
      <c r="B29" s="351" t="s">
        <v>701</v>
      </c>
      <c r="C29" s="352" t="s">
        <v>166</v>
      </c>
      <c r="D29" s="353"/>
      <c r="E29" s="52"/>
      <c r="F29" s="52">
        <f>G29+H29+I29+J29+K29</f>
        <v>75</v>
      </c>
      <c r="G29" s="52"/>
      <c r="H29" s="353">
        <v>0</v>
      </c>
      <c r="I29" s="353">
        <v>15</v>
      </c>
      <c r="J29" s="353">
        <v>29</v>
      </c>
      <c r="K29" s="353">
        <v>31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198">
        <v>283636</v>
      </c>
      <c r="Z29" s="874"/>
      <c r="AA29" s="875"/>
      <c r="AB29" s="52"/>
      <c r="AC29" s="52"/>
      <c r="AD29" s="52"/>
      <c r="AE29" s="52"/>
      <c r="AF29" s="52"/>
    </row>
    <row r="30" spans="2:32" ht="15" customHeight="1">
      <c r="B30" s="351" t="s">
        <v>710</v>
      </c>
      <c r="C30" s="352" t="s">
        <v>160</v>
      </c>
      <c r="D30" s="354">
        <f>F30/Y30*100</f>
        <v>0.2720048356415225</v>
      </c>
      <c r="E30" s="52"/>
      <c r="F30" s="52">
        <f>G30+H30+I30+J30+K30</f>
        <v>459</v>
      </c>
      <c r="G30" s="52"/>
      <c r="H30" s="353">
        <v>40</v>
      </c>
      <c r="I30" s="353">
        <v>112</v>
      </c>
      <c r="J30" s="353">
        <v>156</v>
      </c>
      <c r="K30" s="353">
        <v>151</v>
      </c>
      <c r="L30" s="52"/>
      <c r="M30" s="52"/>
      <c r="N30" s="52"/>
      <c r="O30" s="52"/>
      <c r="P30" s="52"/>
      <c r="Q30" s="52"/>
      <c r="R30" s="52"/>
      <c r="S30" s="52">
        <f>U30+V30+W30+X30</f>
        <v>4</v>
      </c>
      <c r="T30" s="52"/>
      <c r="U30" s="52">
        <v>1</v>
      </c>
      <c r="V30" s="52">
        <v>3</v>
      </c>
      <c r="W30" s="52"/>
      <c r="X30" s="52"/>
      <c r="Y30" s="198">
        <v>168747</v>
      </c>
      <c r="Z30" s="874"/>
      <c r="AA30" s="875"/>
      <c r="AB30" s="52"/>
      <c r="AC30" s="52"/>
      <c r="AD30" s="52"/>
      <c r="AE30" s="52"/>
      <c r="AF30" s="52"/>
    </row>
    <row r="31" spans="2:32" ht="15" customHeight="1">
      <c r="B31" s="351" t="s">
        <v>704</v>
      </c>
      <c r="C31" s="355" t="s">
        <v>164</v>
      </c>
      <c r="D31" s="356"/>
      <c r="E31" s="50"/>
      <c r="F31" s="50"/>
      <c r="G31" s="50"/>
      <c r="H31" s="356"/>
      <c r="I31" s="50"/>
      <c r="J31" s="356"/>
      <c r="K31" s="356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198">
        <v>415348</v>
      </c>
      <c r="Z31" s="874"/>
      <c r="AA31" s="875"/>
      <c r="AB31" s="52"/>
      <c r="AC31" s="52"/>
      <c r="AD31" s="52"/>
      <c r="AE31" s="52"/>
      <c r="AF31" s="52"/>
    </row>
    <row r="32" spans="2:32" ht="23.25" customHeight="1">
      <c r="B32" s="357" t="s">
        <v>140</v>
      </c>
      <c r="C32" s="358" t="s">
        <v>66</v>
      </c>
      <c r="D32" s="359">
        <f>F32/Y32*100</f>
        <v>0.4339834896463651</v>
      </c>
      <c r="E32" s="50">
        <f>SUM(E13:E31)</f>
        <v>549</v>
      </c>
      <c r="F32" s="50">
        <f aca="true" t="shared" si="0" ref="F32:X32">SUM(F13:F31)</f>
        <v>19343</v>
      </c>
      <c r="G32" s="50">
        <f t="shared" si="0"/>
        <v>0</v>
      </c>
      <c r="H32" s="50">
        <f t="shared" si="0"/>
        <v>859</v>
      </c>
      <c r="I32" s="50">
        <f t="shared" si="0"/>
        <v>6575</v>
      </c>
      <c r="J32" s="50">
        <f t="shared" si="0"/>
        <v>6627</v>
      </c>
      <c r="K32" s="50">
        <f t="shared" si="0"/>
        <v>5282</v>
      </c>
      <c r="L32" s="50">
        <f t="shared" si="0"/>
        <v>0</v>
      </c>
      <c r="M32" s="50">
        <f t="shared" si="0"/>
        <v>54</v>
      </c>
      <c r="N32" s="50">
        <f t="shared" si="0"/>
        <v>0</v>
      </c>
      <c r="O32" s="50">
        <f t="shared" si="0"/>
        <v>0</v>
      </c>
      <c r="P32" s="50">
        <f t="shared" si="0"/>
        <v>9</v>
      </c>
      <c r="Q32" s="50">
        <f t="shared" si="0"/>
        <v>45</v>
      </c>
      <c r="R32" s="50">
        <f t="shared" si="0"/>
        <v>0</v>
      </c>
      <c r="S32" s="50">
        <f t="shared" si="0"/>
        <v>4180</v>
      </c>
      <c r="T32" s="50"/>
      <c r="U32" s="50">
        <f t="shared" si="0"/>
        <v>160</v>
      </c>
      <c r="V32" s="50">
        <f t="shared" si="0"/>
        <v>1405</v>
      </c>
      <c r="W32" s="50">
        <f t="shared" si="0"/>
        <v>1478</v>
      </c>
      <c r="X32" s="50">
        <f t="shared" si="0"/>
        <v>1137</v>
      </c>
      <c r="Y32" s="360">
        <f>SUM(Y13:Y31)</f>
        <v>4457082</v>
      </c>
      <c r="AA32" s="52"/>
      <c r="AB32" s="52"/>
      <c r="AC32" s="52"/>
      <c r="AD32" s="52"/>
      <c r="AE32" s="52"/>
      <c r="AF32" s="52"/>
    </row>
    <row r="33" spans="2:32" ht="24" customHeight="1">
      <c r="B33" s="361" t="s">
        <v>586</v>
      </c>
      <c r="C33" s="362" t="s">
        <v>809</v>
      </c>
      <c r="D33" s="363">
        <v>0.01</v>
      </c>
      <c r="E33" s="191"/>
      <c r="F33" s="191">
        <v>549</v>
      </c>
      <c r="G33" s="191"/>
      <c r="H33" s="191">
        <v>103</v>
      </c>
      <c r="I33" s="191">
        <v>117</v>
      </c>
      <c r="J33" s="191">
        <v>161</v>
      </c>
      <c r="K33" s="191">
        <v>168</v>
      </c>
      <c r="L33" s="191"/>
      <c r="M33" s="191">
        <f>N33+O33+P33+Q33+R33</f>
        <v>5</v>
      </c>
      <c r="N33" s="191"/>
      <c r="O33" s="191"/>
      <c r="P33" s="191">
        <v>5</v>
      </c>
      <c r="Q33" s="191"/>
      <c r="R33" s="191"/>
      <c r="S33" s="191">
        <v>136</v>
      </c>
      <c r="T33" s="191"/>
      <c r="U33" s="191">
        <v>19</v>
      </c>
      <c r="V33" s="191">
        <v>29</v>
      </c>
      <c r="W33" s="191">
        <v>39</v>
      </c>
      <c r="X33" s="191">
        <v>49</v>
      </c>
      <c r="Y33" s="335"/>
      <c r="Z33" s="364"/>
      <c r="AA33" s="52"/>
      <c r="AB33" s="365"/>
      <c r="AC33" s="52"/>
      <c r="AD33" s="52"/>
      <c r="AE33" s="52"/>
      <c r="AF33" s="52"/>
    </row>
    <row r="34" spans="24:25" ht="10.5">
      <c r="X34" s="52"/>
      <c r="Y34" s="52"/>
    </row>
    <row r="35" spans="24:25" ht="10.5">
      <c r="X35" s="52"/>
      <c r="Y35" s="52"/>
    </row>
    <row r="38" ht="10.5">
      <c r="F38" s="366" t="s">
        <v>173</v>
      </c>
    </row>
  </sheetData>
  <sheetProtection/>
  <mergeCells count="25">
    <mergeCell ref="F5:K5"/>
    <mergeCell ref="M5:R5"/>
    <mergeCell ref="S5:X5"/>
    <mergeCell ref="G6:K6"/>
    <mergeCell ref="N6:R6"/>
    <mergeCell ref="T6:X6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31:AA31"/>
    <mergeCell ref="Z25:AA25"/>
    <mergeCell ref="Z26:AA26"/>
    <mergeCell ref="Z27:AA27"/>
    <mergeCell ref="Z28:AA28"/>
    <mergeCell ref="Z29:AA29"/>
    <mergeCell ref="Z30:AA3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41"/>
  <sheetViews>
    <sheetView zoomScalePageLayoutView="0" workbookViewId="0" topLeftCell="B1">
      <selection activeCell="A1" sqref="A1:IV16384"/>
    </sheetView>
  </sheetViews>
  <sheetFormatPr defaultColWidth="8.00390625" defaultRowHeight="12.75"/>
  <cols>
    <col min="1" max="1" width="4.375" style="367" hidden="1" customWidth="1"/>
    <col min="2" max="2" width="6.875" style="367" customWidth="1"/>
    <col min="3" max="3" width="5.75390625" style="367" customWidth="1"/>
    <col min="4" max="4" width="15.00390625" style="367" customWidth="1"/>
    <col min="5" max="5" width="10.375" style="367" customWidth="1"/>
    <col min="6" max="6" width="10.25390625" style="367" customWidth="1"/>
    <col min="7" max="7" width="14.25390625" style="367" customWidth="1"/>
    <col min="8" max="8" width="9.75390625" style="367" customWidth="1"/>
    <col min="9" max="9" width="15.00390625" style="367" customWidth="1"/>
    <col min="10" max="10" width="10.75390625" style="367" customWidth="1"/>
    <col min="11" max="11" width="18.625" style="367" customWidth="1"/>
    <col min="12" max="12" width="17.875" style="367" customWidth="1"/>
    <col min="13" max="13" width="11.75390625" style="367" customWidth="1"/>
    <col min="14" max="14" width="6.00390625" style="367" customWidth="1"/>
    <col min="15" max="15" width="8.00390625" style="367" customWidth="1"/>
    <col min="16" max="16" width="10.75390625" style="367" customWidth="1"/>
    <col min="17" max="16384" width="8.00390625" style="367" customWidth="1"/>
  </cols>
  <sheetData>
    <row r="1" spans="1:10" ht="12.75">
      <c r="A1" s="367" t="s">
        <v>810</v>
      </c>
      <c r="B1" s="368"/>
      <c r="C1" s="368"/>
      <c r="D1" s="368" t="s">
        <v>383</v>
      </c>
      <c r="E1" s="368"/>
      <c r="F1" s="369" t="s">
        <v>811</v>
      </c>
      <c r="G1" s="370" t="s">
        <v>812</v>
      </c>
      <c r="I1" s="368"/>
      <c r="J1" s="368"/>
    </row>
    <row r="2" spans="2:12" ht="12.75">
      <c r="B2" s="368"/>
      <c r="C2" s="368"/>
      <c r="D2" s="368"/>
      <c r="E2" s="368"/>
      <c r="F2" s="368"/>
      <c r="G2" s="370" t="s">
        <v>813</v>
      </c>
      <c r="I2" s="368"/>
      <c r="J2" s="371"/>
      <c r="K2" s="368" t="s">
        <v>383</v>
      </c>
      <c r="L2" s="372"/>
    </row>
    <row r="3" spans="2:12" ht="9.75" customHeight="1">
      <c r="B3" s="368"/>
      <c r="C3" s="368"/>
      <c r="D3" s="368"/>
      <c r="E3" s="368"/>
      <c r="F3" s="368"/>
      <c r="G3" s="368"/>
      <c r="H3" s="370"/>
      <c r="I3" s="368"/>
      <c r="J3" s="371"/>
      <c r="K3" s="368"/>
      <c r="L3" s="372"/>
    </row>
    <row r="4" spans="1:17" ht="14.25" customHeight="1">
      <c r="A4" s="368"/>
      <c r="B4" s="373"/>
      <c r="C4" s="374"/>
      <c r="D4" s="375" t="s">
        <v>814</v>
      </c>
      <c r="E4" s="376"/>
      <c r="F4" s="377"/>
      <c r="G4" s="378"/>
      <c r="H4" s="378" t="s">
        <v>815</v>
      </c>
      <c r="I4" s="378"/>
      <c r="J4" s="378"/>
      <c r="K4" s="379" t="s">
        <v>816</v>
      </c>
      <c r="L4" s="376" t="s">
        <v>817</v>
      </c>
      <c r="M4" s="375" t="s">
        <v>818</v>
      </c>
      <c r="N4" s="380"/>
      <c r="O4" s="380"/>
      <c r="P4" s="380"/>
      <c r="Q4" s="368"/>
    </row>
    <row r="5" spans="1:21" ht="15.75" customHeight="1">
      <c r="A5" s="368"/>
      <c r="B5" s="368"/>
      <c r="C5" s="381"/>
      <c r="D5" s="382" t="s">
        <v>819</v>
      </c>
      <c r="E5" s="383"/>
      <c r="F5" s="384"/>
      <c r="G5" s="375" t="s">
        <v>820</v>
      </c>
      <c r="H5" s="377"/>
      <c r="I5" s="881" t="s">
        <v>821</v>
      </c>
      <c r="J5" s="882"/>
      <c r="K5" s="385" t="s">
        <v>822</v>
      </c>
      <c r="L5" s="380" t="s">
        <v>823</v>
      </c>
      <c r="M5" s="386" t="s">
        <v>440</v>
      </c>
      <c r="N5" s="380"/>
      <c r="O5" s="380"/>
      <c r="P5" s="387"/>
      <c r="Q5" s="883"/>
      <c r="R5" s="883"/>
      <c r="S5" s="883"/>
      <c r="T5" s="885"/>
      <c r="U5" s="885"/>
    </row>
    <row r="6" spans="1:21" ht="15">
      <c r="A6" s="368"/>
      <c r="B6" s="388" t="s">
        <v>262</v>
      </c>
      <c r="C6" s="386" t="s">
        <v>824</v>
      </c>
      <c r="D6" s="379" t="s">
        <v>825</v>
      </c>
      <c r="E6" s="389" t="s">
        <v>826</v>
      </c>
      <c r="F6" s="390" t="s">
        <v>827</v>
      </c>
      <c r="G6" s="887" t="s">
        <v>828</v>
      </c>
      <c r="H6" s="888"/>
      <c r="I6" s="889" t="s">
        <v>829</v>
      </c>
      <c r="J6" s="890"/>
      <c r="K6" s="385" t="s">
        <v>830</v>
      </c>
      <c r="L6" s="391" t="s">
        <v>831</v>
      </c>
      <c r="M6" s="382" t="s">
        <v>832</v>
      </c>
      <c r="N6" s="380"/>
      <c r="O6" s="380"/>
      <c r="P6" s="387"/>
      <c r="Q6" s="884"/>
      <c r="R6" s="884"/>
      <c r="S6" s="884"/>
      <c r="T6" s="886"/>
      <c r="U6" s="886"/>
    </row>
    <row r="7" spans="1:21" ht="12.75">
      <c r="A7" s="368"/>
      <c r="B7" s="380"/>
      <c r="C7" s="392"/>
      <c r="D7" s="393" t="s">
        <v>833</v>
      </c>
      <c r="E7" s="879" t="s">
        <v>798</v>
      </c>
      <c r="F7" s="879" t="s">
        <v>769</v>
      </c>
      <c r="G7" s="379" t="s">
        <v>825</v>
      </c>
      <c r="H7" s="380" t="s">
        <v>826</v>
      </c>
      <c r="I7" s="379" t="s">
        <v>825</v>
      </c>
      <c r="J7" s="380" t="s">
        <v>826</v>
      </c>
      <c r="K7" s="385" t="s">
        <v>834</v>
      </c>
      <c r="L7" s="383" t="s">
        <v>835</v>
      </c>
      <c r="M7" s="382" t="s">
        <v>836</v>
      </c>
      <c r="N7" s="380"/>
      <c r="O7" s="380"/>
      <c r="P7" s="368"/>
      <c r="Q7" s="884"/>
      <c r="R7" s="884"/>
      <c r="S7" s="884"/>
      <c r="T7" s="886"/>
      <c r="U7" s="886"/>
    </row>
    <row r="8" spans="1:22" ht="18.75" customHeight="1">
      <c r="A8" s="368"/>
      <c r="B8" s="394"/>
      <c r="C8" s="395"/>
      <c r="D8" s="396"/>
      <c r="E8" s="880"/>
      <c r="F8" s="880"/>
      <c r="G8" s="397" t="s">
        <v>833</v>
      </c>
      <c r="H8" s="398" t="s">
        <v>827</v>
      </c>
      <c r="I8" s="397" t="s">
        <v>833</v>
      </c>
      <c r="J8" s="398" t="s">
        <v>827</v>
      </c>
      <c r="K8" s="396" t="s">
        <v>383</v>
      </c>
      <c r="L8" s="394"/>
      <c r="M8" s="395"/>
      <c r="N8" s="380" t="s">
        <v>837</v>
      </c>
      <c r="O8" s="380"/>
      <c r="P8" s="368"/>
      <c r="Q8" s="884"/>
      <c r="R8" s="884"/>
      <c r="S8" s="884"/>
      <c r="T8" s="886"/>
      <c r="U8" s="886"/>
      <c r="V8" s="399"/>
    </row>
    <row r="9" spans="1:22" ht="13.5" customHeight="1">
      <c r="A9" s="368"/>
      <c r="B9" s="91" t="s">
        <v>456</v>
      </c>
      <c r="C9" s="189" t="s">
        <v>402</v>
      </c>
      <c r="D9" s="400">
        <f aca="true" t="shared" si="0" ref="D9:D17">G9+I9</f>
        <v>13822.4</v>
      </c>
      <c r="E9" s="400">
        <v>1938</v>
      </c>
      <c r="F9" s="400">
        <f>H9+J9</f>
        <v>0</v>
      </c>
      <c r="G9" s="400">
        <v>1700</v>
      </c>
      <c r="H9" s="400"/>
      <c r="I9" s="400">
        <v>12122.4</v>
      </c>
      <c r="J9" s="401"/>
      <c r="K9" s="400"/>
      <c r="L9" s="400"/>
      <c r="M9" s="400"/>
      <c r="N9" s="402"/>
      <c r="O9" s="380"/>
      <c r="Q9" s="399"/>
      <c r="R9" s="399"/>
      <c r="S9" s="399"/>
      <c r="T9" s="399"/>
      <c r="U9" s="399"/>
      <c r="V9" s="399"/>
    </row>
    <row r="10" spans="1:22" ht="13.5" customHeight="1">
      <c r="A10" s="368"/>
      <c r="B10" s="91" t="s">
        <v>457</v>
      </c>
      <c r="C10" s="189" t="s">
        <v>160</v>
      </c>
      <c r="D10" s="400">
        <f t="shared" si="0"/>
        <v>6300</v>
      </c>
      <c r="E10" s="400"/>
      <c r="F10" s="400">
        <f aca="true" t="shared" si="1" ref="F10:F31">H10+J10</f>
        <v>127.7</v>
      </c>
      <c r="G10" s="400">
        <v>600</v>
      </c>
      <c r="H10" s="400"/>
      <c r="I10" s="400">
        <v>5700</v>
      </c>
      <c r="J10" s="401">
        <v>127.7</v>
      </c>
      <c r="K10" s="400">
        <v>299</v>
      </c>
      <c r="L10" s="400"/>
      <c r="M10" s="400"/>
      <c r="N10" s="402">
        <v>1</v>
      </c>
      <c r="O10" s="380"/>
      <c r="Q10" s="399"/>
      <c r="R10" s="399"/>
      <c r="S10" s="399"/>
      <c r="T10" s="399"/>
      <c r="U10" s="399"/>
      <c r="V10" s="399"/>
    </row>
    <row r="11" spans="1:22" ht="13.5" customHeight="1">
      <c r="A11" s="368"/>
      <c r="B11" s="91" t="s">
        <v>458</v>
      </c>
      <c r="C11" s="189" t="s">
        <v>161</v>
      </c>
      <c r="D11" s="400">
        <f t="shared" si="0"/>
        <v>5500</v>
      </c>
      <c r="E11" s="400">
        <v>27.5</v>
      </c>
      <c r="F11" s="400">
        <f t="shared" si="1"/>
        <v>0</v>
      </c>
      <c r="G11" s="400">
        <v>300</v>
      </c>
      <c r="H11" s="400"/>
      <c r="I11" s="400">
        <v>5200</v>
      </c>
      <c r="J11" s="401"/>
      <c r="K11" s="400"/>
      <c r="L11" s="400"/>
      <c r="M11" s="400"/>
      <c r="N11" s="402">
        <v>0</v>
      </c>
      <c r="O11" s="380"/>
      <c r="Q11" s="399"/>
      <c r="R11" s="399"/>
      <c r="S11" s="399"/>
      <c r="T11" s="399"/>
      <c r="U11" s="399"/>
      <c r="V11" s="399"/>
    </row>
    <row r="12" spans="2:22" ht="13.5" customHeight="1">
      <c r="B12" s="91" t="s">
        <v>459</v>
      </c>
      <c r="C12" s="189" t="s">
        <v>162</v>
      </c>
      <c r="D12" s="400">
        <f t="shared" si="0"/>
        <v>9730</v>
      </c>
      <c r="E12" s="400">
        <v>692</v>
      </c>
      <c r="F12" s="400">
        <f t="shared" si="1"/>
        <v>88.48</v>
      </c>
      <c r="G12" s="400">
        <v>1700</v>
      </c>
      <c r="H12" s="400">
        <v>4.98</v>
      </c>
      <c r="I12" s="400">
        <v>8030</v>
      </c>
      <c r="J12" s="401">
        <v>83.5</v>
      </c>
      <c r="K12" s="400">
        <v>253.6</v>
      </c>
      <c r="L12" s="400"/>
      <c r="M12" s="400"/>
      <c r="N12" s="402">
        <v>1</v>
      </c>
      <c r="O12" s="399"/>
      <c r="Q12" s="399"/>
      <c r="R12" s="399"/>
      <c r="S12" s="399"/>
      <c r="T12" s="399"/>
      <c r="U12" s="399"/>
      <c r="V12" s="399"/>
    </row>
    <row r="13" spans="2:22" ht="12" customHeight="1">
      <c r="B13" s="91"/>
      <c r="C13" s="189"/>
      <c r="D13" s="400"/>
      <c r="E13" s="400"/>
      <c r="F13" s="400"/>
      <c r="G13" s="401"/>
      <c r="H13" s="401"/>
      <c r="I13" s="401"/>
      <c r="J13" s="401"/>
      <c r="K13" s="399"/>
      <c r="L13" s="399"/>
      <c r="M13" s="401"/>
      <c r="N13" s="402"/>
      <c r="O13" s="399"/>
      <c r="Q13" s="399"/>
      <c r="R13" s="399"/>
      <c r="S13" s="399"/>
      <c r="T13" s="399"/>
      <c r="U13" s="399"/>
      <c r="V13" s="399"/>
    </row>
    <row r="14" spans="2:22" ht="13.5" customHeight="1">
      <c r="B14" s="91" t="s">
        <v>460</v>
      </c>
      <c r="C14" s="189" t="s">
        <v>163</v>
      </c>
      <c r="D14" s="400">
        <f t="shared" si="0"/>
        <v>9100</v>
      </c>
      <c r="E14" s="400"/>
      <c r="F14" s="400">
        <f t="shared" si="1"/>
        <v>45.2</v>
      </c>
      <c r="G14" s="400">
        <v>1100</v>
      </c>
      <c r="H14" s="400"/>
      <c r="I14" s="400">
        <v>8000</v>
      </c>
      <c r="J14" s="401">
        <v>45.2</v>
      </c>
      <c r="K14" s="400">
        <v>119.2</v>
      </c>
      <c r="L14" s="400"/>
      <c r="M14" s="400"/>
      <c r="N14" s="402">
        <v>1</v>
      </c>
      <c r="O14" s="399"/>
      <c r="Q14" s="399"/>
      <c r="R14" s="399"/>
      <c r="S14" s="399"/>
      <c r="T14" s="399"/>
      <c r="U14" s="399"/>
      <c r="V14" s="399"/>
    </row>
    <row r="15" spans="2:22" ht="13.5" customHeight="1">
      <c r="B15" s="91" t="s">
        <v>461</v>
      </c>
      <c r="C15" s="189" t="s">
        <v>164</v>
      </c>
      <c r="D15" s="400">
        <f t="shared" si="0"/>
        <v>7950</v>
      </c>
      <c r="E15" s="400"/>
      <c r="F15" s="400">
        <f t="shared" si="1"/>
        <v>0</v>
      </c>
      <c r="G15" s="400">
        <v>450</v>
      </c>
      <c r="H15" s="400"/>
      <c r="I15" s="400">
        <v>7500</v>
      </c>
      <c r="J15" s="401"/>
      <c r="K15" s="400"/>
      <c r="L15" s="400"/>
      <c r="M15" s="400"/>
      <c r="N15" s="402">
        <v>0</v>
      </c>
      <c r="O15" s="399"/>
      <c r="Q15" s="399"/>
      <c r="R15" s="399"/>
      <c r="S15" s="399"/>
      <c r="T15" s="399"/>
      <c r="U15" s="399"/>
      <c r="V15" s="399"/>
    </row>
    <row r="16" spans="2:22" ht="13.5" customHeight="1">
      <c r="B16" s="91" t="s">
        <v>249</v>
      </c>
      <c r="C16" s="189" t="s">
        <v>165</v>
      </c>
      <c r="D16" s="400">
        <f t="shared" si="0"/>
        <v>11000</v>
      </c>
      <c r="E16" s="400">
        <v>631</v>
      </c>
      <c r="F16" s="400">
        <f t="shared" si="1"/>
        <v>0</v>
      </c>
      <c r="G16" s="400">
        <v>1000</v>
      </c>
      <c r="H16" s="400"/>
      <c r="I16" s="400">
        <v>10000</v>
      </c>
      <c r="J16" s="401"/>
      <c r="K16" s="400"/>
      <c r="L16" s="400"/>
      <c r="M16" s="400"/>
      <c r="N16" s="402"/>
      <c r="O16" s="399"/>
      <c r="Q16" s="399"/>
      <c r="R16" s="399"/>
      <c r="S16" s="399"/>
      <c r="T16" s="399"/>
      <c r="U16" s="399"/>
      <c r="V16" s="399"/>
    </row>
    <row r="17" spans="2:22" ht="13.5" customHeight="1">
      <c r="B17" s="91" t="s">
        <v>250</v>
      </c>
      <c r="C17" s="189" t="s">
        <v>166</v>
      </c>
      <c r="D17" s="400">
        <f t="shared" si="0"/>
        <v>5380</v>
      </c>
      <c r="E17" s="400">
        <v>74.4</v>
      </c>
      <c r="F17" s="400">
        <f t="shared" si="1"/>
        <v>71</v>
      </c>
      <c r="G17" s="400">
        <v>380</v>
      </c>
      <c r="H17" s="400"/>
      <c r="I17" s="400">
        <v>5000</v>
      </c>
      <c r="J17" s="401">
        <v>71</v>
      </c>
      <c r="K17" s="400">
        <v>168</v>
      </c>
      <c r="L17" s="400"/>
      <c r="M17" s="400"/>
      <c r="N17" s="402">
        <v>1</v>
      </c>
      <c r="O17" s="399"/>
      <c r="Q17" s="399"/>
      <c r="R17" s="399"/>
      <c r="S17" s="399"/>
      <c r="T17" s="399"/>
      <c r="U17" s="399"/>
      <c r="V17" s="399"/>
    </row>
    <row r="18" spans="2:22" ht="12" customHeight="1">
      <c r="B18" s="91"/>
      <c r="C18" s="189"/>
      <c r="D18" s="400"/>
      <c r="E18" s="400"/>
      <c r="F18" s="400"/>
      <c r="G18" s="401"/>
      <c r="H18" s="401"/>
      <c r="I18" s="401"/>
      <c r="J18" s="401"/>
      <c r="K18" s="399"/>
      <c r="L18" s="399"/>
      <c r="M18" s="401"/>
      <c r="N18" s="402"/>
      <c r="O18" s="399"/>
      <c r="Q18" s="399"/>
      <c r="R18" s="399"/>
      <c r="S18" s="399"/>
      <c r="T18" s="399"/>
      <c r="U18" s="399"/>
      <c r="V18" s="399"/>
    </row>
    <row r="19" spans="2:22" ht="13.5" customHeight="1">
      <c r="B19" s="91" t="s">
        <v>242</v>
      </c>
      <c r="C19" s="189" t="s">
        <v>167</v>
      </c>
      <c r="D19" s="400">
        <f>G19+I19</f>
        <v>3550</v>
      </c>
      <c r="E19" s="400">
        <v>55</v>
      </c>
      <c r="F19" s="400">
        <f t="shared" si="1"/>
        <v>0</v>
      </c>
      <c r="G19" s="400">
        <v>550</v>
      </c>
      <c r="H19" s="400"/>
      <c r="I19" s="400">
        <v>3000</v>
      </c>
      <c r="J19" s="401"/>
      <c r="K19" s="400"/>
      <c r="L19" s="400"/>
      <c r="M19" s="400"/>
      <c r="N19" s="403">
        <v>0</v>
      </c>
      <c r="O19" s="399"/>
      <c r="Q19" s="399"/>
      <c r="R19" s="399"/>
      <c r="S19" s="399"/>
      <c r="T19" s="399"/>
      <c r="U19" s="399"/>
      <c r="V19" s="399"/>
    </row>
    <row r="20" spans="2:22" ht="13.5" customHeight="1">
      <c r="B20" s="91" t="s">
        <v>243</v>
      </c>
      <c r="C20" s="189" t="s">
        <v>168</v>
      </c>
      <c r="D20" s="400">
        <f>G20+I20</f>
        <v>3000</v>
      </c>
      <c r="E20" s="400">
        <v>474</v>
      </c>
      <c r="F20" s="400">
        <f t="shared" si="1"/>
        <v>114</v>
      </c>
      <c r="G20" s="400">
        <v>300</v>
      </c>
      <c r="H20" s="400">
        <v>30</v>
      </c>
      <c r="I20" s="400">
        <v>2700</v>
      </c>
      <c r="J20" s="401">
        <v>84</v>
      </c>
      <c r="K20" s="400">
        <v>671.2</v>
      </c>
      <c r="L20" s="400"/>
      <c r="M20" s="400"/>
      <c r="N20" s="402">
        <v>1</v>
      </c>
      <c r="O20" s="399"/>
      <c r="Q20" s="399"/>
      <c r="R20" s="399"/>
      <c r="S20" s="399"/>
      <c r="T20" s="399"/>
      <c r="U20" s="399"/>
      <c r="V20" s="399"/>
    </row>
    <row r="21" spans="2:22" ht="13.5" customHeight="1">
      <c r="B21" s="91" t="s">
        <v>435</v>
      </c>
      <c r="C21" s="189" t="s">
        <v>169</v>
      </c>
      <c r="D21" s="400">
        <f>G21+I21</f>
        <v>1070</v>
      </c>
      <c r="E21" s="400">
        <v>103</v>
      </c>
      <c r="F21" s="400">
        <f t="shared" si="1"/>
        <v>36</v>
      </c>
      <c r="G21" s="400">
        <v>270</v>
      </c>
      <c r="H21" s="400"/>
      <c r="I21" s="400">
        <v>800</v>
      </c>
      <c r="J21" s="401">
        <v>36</v>
      </c>
      <c r="K21" s="400">
        <v>85.4</v>
      </c>
      <c r="L21" s="400"/>
      <c r="M21" s="400"/>
      <c r="N21" s="402">
        <v>1</v>
      </c>
      <c r="O21" s="399"/>
      <c r="Q21" s="399"/>
      <c r="R21" s="399"/>
      <c r="S21" s="399"/>
      <c r="T21" s="399"/>
      <c r="U21" s="399"/>
      <c r="V21" s="399"/>
    </row>
    <row r="22" spans="2:22" ht="13.5" customHeight="1">
      <c r="B22" s="91" t="s">
        <v>251</v>
      </c>
      <c r="C22" s="189" t="s">
        <v>170</v>
      </c>
      <c r="D22" s="400">
        <f>G22+I22</f>
        <v>0</v>
      </c>
      <c r="E22" s="400"/>
      <c r="F22" s="400"/>
      <c r="G22" s="400"/>
      <c r="H22" s="400"/>
      <c r="I22" s="400"/>
      <c r="J22" s="401"/>
      <c r="K22" s="400"/>
      <c r="L22" s="400"/>
      <c r="M22" s="400"/>
      <c r="N22" s="402"/>
      <c r="O22" s="399"/>
      <c r="Q22" s="399"/>
      <c r="R22" s="399"/>
      <c r="S22" s="399"/>
      <c r="T22" s="399"/>
      <c r="U22" s="399"/>
      <c r="V22" s="399"/>
    </row>
    <row r="23" spans="2:22" ht="12" customHeight="1">
      <c r="B23" s="91"/>
      <c r="C23" s="189"/>
      <c r="D23" s="400"/>
      <c r="E23" s="400"/>
      <c r="F23" s="400"/>
      <c r="G23" s="401"/>
      <c r="H23" s="401"/>
      <c r="I23" s="401"/>
      <c r="J23" s="401"/>
      <c r="K23" s="399"/>
      <c r="L23" s="399"/>
      <c r="M23" s="401"/>
      <c r="N23" s="402"/>
      <c r="O23" s="399"/>
      <c r="Q23" s="399"/>
      <c r="R23" s="399"/>
      <c r="S23" s="399"/>
      <c r="T23" s="399"/>
      <c r="U23" s="399"/>
      <c r="V23" s="399"/>
    </row>
    <row r="24" spans="2:22" ht="13.5" customHeight="1">
      <c r="B24" s="91" t="s">
        <v>252</v>
      </c>
      <c r="C24" s="189" t="s">
        <v>171</v>
      </c>
      <c r="D24" s="400"/>
      <c r="E24" s="400"/>
      <c r="F24" s="400"/>
      <c r="G24" s="400"/>
      <c r="H24" s="400"/>
      <c r="I24" s="400"/>
      <c r="J24" s="401"/>
      <c r="K24" s="404"/>
      <c r="L24" s="404"/>
      <c r="M24" s="400"/>
      <c r="N24" s="402"/>
      <c r="O24" s="399"/>
      <c r="Q24" s="399"/>
      <c r="R24" s="399"/>
      <c r="S24" s="399"/>
      <c r="T24" s="399"/>
      <c r="U24" s="399"/>
      <c r="V24" s="399"/>
    </row>
    <row r="25" spans="2:22" ht="13.5" customHeight="1">
      <c r="B25" s="91" t="s">
        <v>253</v>
      </c>
      <c r="C25" s="189" t="s">
        <v>172</v>
      </c>
      <c r="D25" s="400">
        <f>G25+I25</f>
        <v>6850</v>
      </c>
      <c r="E25" s="400">
        <v>103</v>
      </c>
      <c r="F25" s="400">
        <f t="shared" si="1"/>
        <v>0</v>
      </c>
      <c r="G25" s="400">
        <v>350</v>
      </c>
      <c r="H25" s="400"/>
      <c r="I25" s="400">
        <v>6500</v>
      </c>
      <c r="J25" s="401"/>
      <c r="K25" s="400"/>
      <c r="L25" s="400"/>
      <c r="M25" s="400"/>
      <c r="N25" s="402">
        <v>0</v>
      </c>
      <c r="O25" s="399"/>
      <c r="Q25" s="399"/>
      <c r="R25" s="399"/>
      <c r="S25" s="399"/>
      <c r="T25" s="399"/>
      <c r="U25" s="399"/>
      <c r="V25" s="399"/>
    </row>
    <row r="26" spans="2:22" ht="13.5" customHeight="1">
      <c r="B26" s="91" t="s">
        <v>254</v>
      </c>
      <c r="C26" s="189" t="s">
        <v>173</v>
      </c>
      <c r="D26" s="400">
        <f>G26+I26</f>
        <v>11400</v>
      </c>
      <c r="E26" s="400"/>
      <c r="F26" s="400">
        <f t="shared" si="1"/>
        <v>1634.3</v>
      </c>
      <c r="G26" s="400">
        <v>1400</v>
      </c>
      <c r="H26" s="400">
        <v>477</v>
      </c>
      <c r="I26" s="400">
        <v>10000</v>
      </c>
      <c r="J26" s="401">
        <v>1157.3</v>
      </c>
      <c r="K26" s="400">
        <v>6715</v>
      </c>
      <c r="L26" s="400"/>
      <c r="M26" s="400"/>
      <c r="N26" s="402">
        <v>1</v>
      </c>
      <c r="O26" s="399"/>
      <c r="Q26" s="399"/>
      <c r="R26" s="399"/>
      <c r="S26" s="399"/>
      <c r="T26" s="399"/>
      <c r="U26" s="399"/>
      <c r="V26" s="399"/>
    </row>
    <row r="27" spans="2:22" ht="13.5" customHeight="1">
      <c r="B27" s="91" t="s">
        <v>255</v>
      </c>
      <c r="C27" s="189" t="s">
        <v>174</v>
      </c>
      <c r="D27" s="400">
        <f>G27+I27</f>
        <v>4650</v>
      </c>
      <c r="E27" s="400">
        <v>83</v>
      </c>
      <c r="F27" s="400">
        <f t="shared" si="1"/>
        <v>66</v>
      </c>
      <c r="G27" s="400">
        <v>650</v>
      </c>
      <c r="H27" s="400"/>
      <c r="I27" s="400">
        <v>4000</v>
      </c>
      <c r="J27" s="401">
        <v>66</v>
      </c>
      <c r="K27" s="400">
        <v>564.6</v>
      </c>
      <c r="L27" s="400"/>
      <c r="M27" s="400"/>
      <c r="N27" s="403">
        <v>1</v>
      </c>
      <c r="O27" s="399"/>
      <c r="Q27" s="399"/>
      <c r="R27" s="399"/>
      <c r="S27" s="399"/>
      <c r="T27" s="399"/>
      <c r="U27" s="399"/>
      <c r="V27" s="399"/>
    </row>
    <row r="28" spans="2:22" ht="11.25" customHeight="1">
      <c r="B28" s="91"/>
      <c r="C28" s="189"/>
      <c r="D28" s="400"/>
      <c r="E28" s="400"/>
      <c r="F28" s="400"/>
      <c r="G28" s="401"/>
      <c r="H28" s="401"/>
      <c r="I28" s="401"/>
      <c r="J28" s="401"/>
      <c r="K28" s="399"/>
      <c r="L28" s="399"/>
      <c r="M28" s="401"/>
      <c r="N28" s="402"/>
      <c r="O28" s="399"/>
      <c r="Q28" s="399"/>
      <c r="R28" s="399"/>
      <c r="S28" s="399"/>
      <c r="T28" s="399"/>
      <c r="U28" s="399"/>
      <c r="V28" s="399"/>
    </row>
    <row r="29" spans="2:22" ht="13.5" customHeight="1">
      <c r="B29" s="91" t="s">
        <v>256</v>
      </c>
      <c r="C29" s="189" t="s">
        <v>175</v>
      </c>
      <c r="D29" s="400">
        <f>G29+I29</f>
        <v>14450</v>
      </c>
      <c r="E29" s="400">
        <v>319</v>
      </c>
      <c r="F29" s="400">
        <f t="shared" si="1"/>
        <v>657</v>
      </c>
      <c r="G29" s="400">
        <v>1650</v>
      </c>
      <c r="H29" s="400"/>
      <c r="I29" s="400">
        <v>12800</v>
      </c>
      <c r="J29" s="401">
        <v>657</v>
      </c>
      <c r="K29" s="400">
        <v>1536.3</v>
      </c>
      <c r="L29" s="400"/>
      <c r="M29" s="400"/>
      <c r="N29" s="402">
        <v>1</v>
      </c>
      <c r="O29" s="399"/>
      <c r="Q29" s="399"/>
      <c r="R29" s="399"/>
      <c r="S29" s="399"/>
      <c r="T29" s="399"/>
      <c r="U29" s="399"/>
      <c r="V29" s="399"/>
    </row>
    <row r="30" spans="2:22" ht="13.5" customHeight="1">
      <c r="B30" s="91" t="s">
        <v>257</v>
      </c>
      <c r="C30" s="189" t="s">
        <v>176</v>
      </c>
      <c r="D30" s="400">
        <f>G30+I30</f>
        <v>0</v>
      </c>
      <c r="E30" s="400"/>
      <c r="F30" s="400"/>
      <c r="G30" s="400"/>
      <c r="H30" s="400"/>
      <c r="I30" s="400"/>
      <c r="J30" s="401"/>
      <c r="K30" s="400"/>
      <c r="L30" s="400"/>
      <c r="M30" s="400"/>
      <c r="N30" s="402"/>
      <c r="O30" s="399"/>
      <c r="Q30" s="399"/>
      <c r="R30" s="399"/>
      <c r="S30" s="399"/>
      <c r="T30" s="399"/>
      <c r="U30" s="399"/>
      <c r="V30" s="399"/>
    </row>
    <row r="31" spans="2:22" ht="13.5" customHeight="1">
      <c r="B31" s="91" t="s">
        <v>258</v>
      </c>
      <c r="C31" s="189" t="s">
        <v>177</v>
      </c>
      <c r="D31" s="400">
        <f>G31+I31</f>
        <v>1450</v>
      </c>
      <c r="E31" s="400">
        <v>83</v>
      </c>
      <c r="F31" s="400">
        <f t="shared" si="1"/>
        <v>88</v>
      </c>
      <c r="G31" s="400">
        <v>250</v>
      </c>
      <c r="H31" s="400"/>
      <c r="I31" s="400">
        <v>1200</v>
      </c>
      <c r="J31" s="401">
        <v>88</v>
      </c>
      <c r="K31" s="400">
        <v>220.6</v>
      </c>
      <c r="L31" s="404"/>
      <c r="M31" s="400"/>
      <c r="N31" s="402">
        <v>1</v>
      </c>
      <c r="O31" s="399"/>
      <c r="Q31" s="399"/>
      <c r="R31" s="399"/>
      <c r="S31" s="399"/>
      <c r="T31" s="399"/>
      <c r="U31" s="399"/>
      <c r="V31" s="399"/>
    </row>
    <row r="32" spans="2:22" ht="12" customHeight="1">
      <c r="B32" s="127" t="s">
        <v>383</v>
      </c>
      <c r="C32" s="127"/>
      <c r="D32" s="400"/>
      <c r="E32" s="405"/>
      <c r="F32" s="405"/>
      <c r="G32" s="405"/>
      <c r="H32" s="405"/>
      <c r="I32" s="405"/>
      <c r="J32" s="405"/>
      <c r="K32" s="406"/>
      <c r="L32" s="406"/>
      <c r="M32" s="406"/>
      <c r="N32" s="380"/>
      <c r="O32" s="399"/>
      <c r="Q32" s="399"/>
      <c r="R32" s="399"/>
      <c r="S32" s="399"/>
      <c r="T32" s="399"/>
      <c r="U32" s="399"/>
      <c r="V32" s="399"/>
    </row>
    <row r="33" spans="2:22" ht="21" customHeight="1">
      <c r="B33" s="407" t="s">
        <v>140</v>
      </c>
      <c r="C33" s="408" t="s">
        <v>66</v>
      </c>
      <c r="D33" s="409">
        <f>G33+I33</f>
        <v>115202.4</v>
      </c>
      <c r="E33" s="410">
        <f>SUM(E9:E32)</f>
        <v>4582.9</v>
      </c>
      <c r="F33" s="410">
        <f>SUM(F9:F32)</f>
        <v>2927.68</v>
      </c>
      <c r="G33" s="410">
        <f aca="true" t="shared" si="2" ref="G33:M33">SUM(G9:G32)</f>
        <v>12650</v>
      </c>
      <c r="H33" s="410">
        <f t="shared" si="2"/>
        <v>511.98</v>
      </c>
      <c r="I33" s="410">
        <f>SUM(I9:I32)</f>
        <v>102552.4</v>
      </c>
      <c r="J33" s="410">
        <f t="shared" si="2"/>
        <v>2415.7</v>
      </c>
      <c r="K33" s="410">
        <f t="shared" si="2"/>
        <v>10632.9</v>
      </c>
      <c r="L33" s="410">
        <f t="shared" si="2"/>
        <v>0</v>
      </c>
      <c r="M33" s="411">
        <f t="shared" si="2"/>
        <v>0</v>
      </c>
      <c r="N33" s="388"/>
      <c r="O33" s="412"/>
      <c r="Q33" s="399"/>
      <c r="R33" s="399"/>
      <c r="S33" s="399"/>
      <c r="T33" s="399"/>
      <c r="U33" s="399"/>
      <c r="V33" s="399"/>
    </row>
    <row r="34" spans="2:15" ht="23.25" customHeight="1">
      <c r="B34" s="413" t="s">
        <v>586</v>
      </c>
      <c r="C34" s="414" t="s">
        <v>809</v>
      </c>
      <c r="D34" s="415">
        <v>144060.5</v>
      </c>
      <c r="E34" s="415"/>
      <c r="F34" s="415"/>
      <c r="G34" s="415">
        <v>20070.9</v>
      </c>
      <c r="H34" s="415">
        <v>304.8</v>
      </c>
      <c r="I34" s="415">
        <v>123989.6</v>
      </c>
      <c r="J34" s="415">
        <v>4278.1</v>
      </c>
      <c r="K34" s="415">
        <v>13451.4</v>
      </c>
      <c r="L34" s="415">
        <v>1927</v>
      </c>
      <c r="M34" s="415"/>
      <c r="N34" s="380"/>
      <c r="O34" s="399"/>
    </row>
    <row r="35" ht="10.5">
      <c r="N35" s="368"/>
    </row>
    <row r="36" ht="10.5">
      <c r="N36" s="368"/>
    </row>
    <row r="37" ht="10.5">
      <c r="N37" s="368"/>
    </row>
    <row r="38" ht="10.5">
      <c r="N38" s="368"/>
    </row>
    <row r="39" ht="10.5">
      <c r="N39" s="368"/>
    </row>
    <row r="40" ht="10.5">
      <c r="N40" s="368"/>
    </row>
    <row r="41" ht="10.5">
      <c r="N41" s="368"/>
    </row>
    <row r="42" ht="10.5">
      <c r="N42" s="368"/>
    </row>
    <row r="43" ht="10.5">
      <c r="N43" s="368"/>
    </row>
    <row r="44" ht="10.5">
      <c r="N44" s="368"/>
    </row>
    <row r="45" ht="10.5">
      <c r="N45" s="368"/>
    </row>
    <row r="46" ht="10.5">
      <c r="N46" s="368"/>
    </row>
    <row r="47" ht="10.5">
      <c r="N47" s="368"/>
    </row>
    <row r="48" ht="10.5">
      <c r="N48" s="368"/>
    </row>
    <row r="49" ht="10.5">
      <c r="N49" s="368"/>
    </row>
    <row r="50" ht="10.5">
      <c r="N50" s="368"/>
    </row>
    <row r="51" ht="10.5">
      <c r="N51" s="368"/>
    </row>
    <row r="52" ht="10.5">
      <c r="N52" s="368"/>
    </row>
    <row r="53" ht="10.5">
      <c r="N53" s="368"/>
    </row>
    <row r="54" ht="10.5">
      <c r="N54" s="368"/>
    </row>
    <row r="55" ht="10.5">
      <c r="N55" s="368"/>
    </row>
    <row r="56" ht="10.5">
      <c r="N56" s="368"/>
    </row>
    <row r="57" ht="10.5">
      <c r="N57" s="368"/>
    </row>
    <row r="58" ht="10.5">
      <c r="N58" s="368"/>
    </row>
    <row r="59" ht="10.5">
      <c r="N59" s="368"/>
    </row>
    <row r="60" ht="10.5">
      <c r="N60" s="368"/>
    </row>
    <row r="61" ht="10.5">
      <c r="N61" s="368"/>
    </row>
    <row r="62" ht="10.5">
      <c r="N62" s="368"/>
    </row>
    <row r="63" ht="10.5">
      <c r="N63" s="368"/>
    </row>
    <row r="64" ht="10.5">
      <c r="N64" s="368"/>
    </row>
    <row r="65" ht="10.5">
      <c r="N65" s="368"/>
    </row>
    <row r="66" ht="10.5">
      <c r="N66" s="368"/>
    </row>
    <row r="67" ht="10.5">
      <c r="N67" s="368"/>
    </row>
    <row r="68" ht="10.5">
      <c r="N68" s="368"/>
    </row>
    <row r="69" ht="10.5">
      <c r="N69" s="368"/>
    </row>
    <row r="70" ht="10.5">
      <c r="N70" s="368"/>
    </row>
    <row r="71" ht="10.5">
      <c r="N71" s="368"/>
    </row>
    <row r="72" ht="10.5">
      <c r="N72" s="368"/>
    </row>
    <row r="73" ht="10.5">
      <c r="N73" s="368"/>
    </row>
    <row r="74" ht="10.5">
      <c r="N74" s="368"/>
    </row>
    <row r="75" ht="10.5">
      <c r="N75" s="368"/>
    </row>
    <row r="76" ht="10.5">
      <c r="N76" s="368"/>
    </row>
    <row r="77" ht="10.5">
      <c r="N77" s="368"/>
    </row>
    <row r="78" ht="10.5">
      <c r="N78" s="368"/>
    </row>
    <row r="79" ht="10.5">
      <c r="N79" s="368"/>
    </row>
    <row r="80" ht="10.5">
      <c r="N80" s="368"/>
    </row>
    <row r="81" ht="10.5">
      <c r="N81" s="368"/>
    </row>
    <row r="82" ht="10.5">
      <c r="N82" s="368"/>
    </row>
    <row r="83" ht="10.5">
      <c r="N83" s="368"/>
    </row>
    <row r="84" ht="10.5">
      <c r="N84" s="368"/>
    </row>
    <row r="85" ht="10.5">
      <c r="N85" s="368"/>
    </row>
    <row r="86" ht="10.5">
      <c r="N86" s="368"/>
    </row>
    <row r="87" ht="10.5">
      <c r="N87" s="368"/>
    </row>
    <row r="88" ht="10.5">
      <c r="N88" s="368"/>
    </row>
    <row r="89" ht="10.5">
      <c r="N89" s="368"/>
    </row>
    <row r="90" ht="10.5">
      <c r="N90" s="368"/>
    </row>
    <row r="91" ht="10.5">
      <c r="N91" s="368"/>
    </row>
    <row r="92" ht="10.5">
      <c r="N92" s="368"/>
    </row>
    <row r="93" ht="10.5">
      <c r="N93" s="368"/>
    </row>
    <row r="94" ht="10.5">
      <c r="N94" s="368"/>
    </row>
    <row r="95" ht="10.5">
      <c r="N95" s="368"/>
    </row>
    <row r="96" ht="10.5">
      <c r="N96" s="368"/>
    </row>
    <row r="97" ht="10.5">
      <c r="N97" s="368"/>
    </row>
    <row r="98" ht="10.5">
      <c r="N98" s="368"/>
    </row>
    <row r="99" ht="10.5">
      <c r="N99" s="368"/>
    </row>
    <row r="100" ht="10.5">
      <c r="N100" s="368"/>
    </row>
    <row r="101" ht="10.5">
      <c r="N101" s="368"/>
    </row>
    <row r="102" ht="10.5">
      <c r="N102" s="368"/>
    </row>
    <row r="103" ht="10.5">
      <c r="N103" s="368"/>
    </row>
    <row r="104" ht="10.5">
      <c r="N104" s="368"/>
    </row>
    <row r="105" ht="10.5">
      <c r="N105" s="368"/>
    </row>
    <row r="106" ht="10.5">
      <c r="N106" s="368"/>
    </row>
    <row r="107" ht="10.5">
      <c r="N107" s="368"/>
    </row>
    <row r="108" ht="10.5">
      <c r="N108" s="368"/>
    </row>
    <row r="109" ht="10.5">
      <c r="N109" s="368"/>
    </row>
    <row r="110" ht="10.5">
      <c r="N110" s="368"/>
    </row>
    <row r="111" ht="10.5">
      <c r="N111" s="368"/>
    </row>
    <row r="112" ht="10.5">
      <c r="N112" s="368"/>
    </row>
    <row r="113" ht="10.5">
      <c r="N113" s="368"/>
    </row>
    <row r="114" ht="10.5">
      <c r="N114" s="368"/>
    </row>
    <row r="115" ht="10.5">
      <c r="N115" s="368"/>
    </row>
    <row r="116" ht="10.5">
      <c r="N116" s="368"/>
    </row>
    <row r="117" ht="10.5">
      <c r="N117" s="368"/>
    </row>
    <row r="118" ht="10.5">
      <c r="N118" s="368"/>
    </row>
    <row r="119" ht="10.5">
      <c r="N119" s="368"/>
    </row>
    <row r="120" ht="10.5">
      <c r="N120" s="368"/>
    </row>
    <row r="121" ht="10.5">
      <c r="N121" s="368"/>
    </row>
    <row r="122" ht="10.5">
      <c r="N122" s="368"/>
    </row>
    <row r="123" ht="10.5">
      <c r="N123" s="368"/>
    </row>
    <row r="124" ht="10.5">
      <c r="N124" s="368"/>
    </row>
    <row r="125" ht="10.5">
      <c r="N125" s="368"/>
    </row>
    <row r="126" ht="10.5">
      <c r="N126" s="368"/>
    </row>
    <row r="127" ht="10.5">
      <c r="N127" s="368"/>
    </row>
    <row r="128" ht="10.5">
      <c r="N128" s="368"/>
    </row>
    <row r="129" ht="10.5">
      <c r="N129" s="368"/>
    </row>
    <row r="130" ht="10.5">
      <c r="N130" s="368"/>
    </row>
    <row r="131" ht="10.5">
      <c r="N131" s="368"/>
    </row>
    <row r="132" ht="10.5">
      <c r="N132" s="368"/>
    </row>
    <row r="133" ht="10.5">
      <c r="N133" s="368"/>
    </row>
    <row r="134" ht="10.5">
      <c r="N134" s="368"/>
    </row>
    <row r="135" ht="10.5">
      <c r="N135" s="368"/>
    </row>
    <row r="136" ht="10.5">
      <c r="N136" s="368"/>
    </row>
    <row r="137" ht="10.5">
      <c r="N137" s="368"/>
    </row>
    <row r="138" ht="10.5">
      <c r="N138" s="368"/>
    </row>
    <row r="139" ht="10.5">
      <c r="N139" s="368"/>
    </row>
    <row r="140" ht="10.5">
      <c r="N140" s="368"/>
    </row>
    <row r="141" ht="10.5">
      <c r="N141" s="368"/>
    </row>
    <row r="142" ht="10.5">
      <c r="N142" s="368"/>
    </row>
    <row r="143" ht="10.5">
      <c r="N143" s="368"/>
    </row>
    <row r="144" ht="10.5">
      <c r="N144" s="368"/>
    </row>
    <row r="145" ht="10.5">
      <c r="N145" s="368"/>
    </row>
    <row r="146" ht="10.5">
      <c r="N146" s="368"/>
    </row>
    <row r="147" ht="10.5">
      <c r="N147" s="368"/>
    </row>
    <row r="148" ht="10.5">
      <c r="N148" s="368"/>
    </row>
    <row r="149" ht="10.5">
      <c r="N149" s="368"/>
    </row>
    <row r="150" ht="10.5">
      <c r="N150" s="368"/>
    </row>
    <row r="151" ht="10.5">
      <c r="N151" s="368"/>
    </row>
    <row r="152" ht="10.5">
      <c r="N152" s="368"/>
    </row>
    <row r="153" ht="10.5">
      <c r="N153" s="368"/>
    </row>
    <row r="154" ht="10.5">
      <c r="N154" s="368"/>
    </row>
    <row r="155" ht="10.5">
      <c r="N155" s="368"/>
    </row>
    <row r="156" ht="10.5">
      <c r="N156" s="368"/>
    </row>
    <row r="157" ht="10.5">
      <c r="N157" s="368"/>
    </row>
    <row r="158" ht="10.5">
      <c r="N158" s="368"/>
    </row>
    <row r="159" ht="10.5">
      <c r="N159" s="368"/>
    </row>
    <row r="160" ht="10.5">
      <c r="N160" s="368"/>
    </row>
    <row r="161" ht="10.5">
      <c r="N161" s="368"/>
    </row>
    <row r="162" ht="10.5">
      <c r="N162" s="368"/>
    </row>
    <row r="163" ht="10.5">
      <c r="N163" s="368"/>
    </row>
    <row r="164" ht="10.5">
      <c r="N164" s="368"/>
    </row>
    <row r="165" ht="10.5">
      <c r="N165" s="368"/>
    </row>
    <row r="166" ht="10.5">
      <c r="N166" s="368"/>
    </row>
    <row r="167" ht="10.5">
      <c r="N167" s="368"/>
    </row>
    <row r="168" ht="10.5">
      <c r="N168" s="368"/>
    </row>
    <row r="169" ht="10.5">
      <c r="N169" s="368"/>
    </row>
    <row r="170" ht="10.5">
      <c r="N170" s="368"/>
    </row>
    <row r="171" ht="10.5">
      <c r="N171" s="368"/>
    </row>
    <row r="172" ht="10.5">
      <c r="N172" s="368"/>
    </row>
    <row r="173" ht="10.5">
      <c r="N173" s="368"/>
    </row>
    <row r="174" ht="10.5">
      <c r="N174" s="368"/>
    </row>
    <row r="175" ht="10.5">
      <c r="N175" s="368"/>
    </row>
    <row r="176" ht="10.5">
      <c r="N176" s="368"/>
    </row>
    <row r="177" ht="10.5">
      <c r="N177" s="368"/>
    </row>
    <row r="178" ht="10.5">
      <c r="N178" s="368"/>
    </row>
    <row r="179" ht="10.5">
      <c r="N179" s="368"/>
    </row>
    <row r="180" ht="10.5">
      <c r="N180" s="368"/>
    </row>
    <row r="181" ht="10.5">
      <c r="N181" s="368"/>
    </row>
    <row r="182" ht="10.5">
      <c r="N182" s="368"/>
    </row>
    <row r="183" ht="10.5">
      <c r="N183" s="368"/>
    </row>
    <row r="184" ht="10.5">
      <c r="N184" s="368"/>
    </row>
    <row r="185" ht="10.5">
      <c r="N185" s="368"/>
    </row>
    <row r="186" ht="10.5">
      <c r="N186" s="368"/>
    </row>
    <row r="187" ht="10.5">
      <c r="N187" s="368"/>
    </row>
    <row r="188" ht="10.5">
      <c r="N188" s="368"/>
    </row>
    <row r="189" ht="10.5">
      <c r="N189" s="368"/>
    </row>
    <row r="190" ht="10.5">
      <c r="N190" s="368"/>
    </row>
    <row r="191" ht="10.5">
      <c r="N191" s="368"/>
    </row>
    <row r="192" ht="10.5">
      <c r="N192" s="368"/>
    </row>
    <row r="193" ht="10.5">
      <c r="N193" s="368"/>
    </row>
    <row r="194" ht="10.5">
      <c r="N194" s="368"/>
    </row>
    <row r="195" ht="10.5">
      <c r="N195" s="368"/>
    </row>
    <row r="196" ht="10.5">
      <c r="N196" s="368"/>
    </row>
    <row r="197" ht="10.5">
      <c r="N197" s="368"/>
    </row>
    <row r="198" ht="10.5">
      <c r="N198" s="368"/>
    </row>
    <row r="199" ht="10.5">
      <c r="N199" s="368"/>
    </row>
    <row r="200" ht="10.5">
      <c r="N200" s="368"/>
    </row>
    <row r="201" ht="10.5">
      <c r="N201" s="368"/>
    </row>
    <row r="202" ht="10.5">
      <c r="N202" s="368"/>
    </row>
    <row r="203" ht="10.5">
      <c r="N203" s="368"/>
    </row>
    <row r="204" ht="10.5">
      <c r="N204" s="368"/>
    </row>
    <row r="205" ht="10.5">
      <c r="N205" s="368"/>
    </row>
    <row r="206" ht="10.5">
      <c r="N206" s="368"/>
    </row>
    <row r="207" ht="10.5">
      <c r="N207" s="368"/>
    </row>
    <row r="208" ht="10.5">
      <c r="N208" s="368"/>
    </row>
    <row r="209" ht="10.5">
      <c r="N209" s="368"/>
    </row>
    <row r="210" ht="10.5">
      <c r="N210" s="368"/>
    </row>
    <row r="211" ht="10.5">
      <c r="N211" s="368"/>
    </row>
    <row r="212" ht="10.5">
      <c r="N212" s="368"/>
    </row>
    <row r="213" ht="10.5">
      <c r="N213" s="368"/>
    </row>
    <row r="214" ht="10.5">
      <c r="N214" s="368"/>
    </row>
    <row r="215" ht="10.5">
      <c r="N215" s="368"/>
    </row>
    <row r="216" ht="10.5">
      <c r="N216" s="368"/>
    </row>
    <row r="217" ht="10.5">
      <c r="N217" s="368"/>
    </row>
    <row r="218" ht="10.5">
      <c r="N218" s="368"/>
    </row>
    <row r="219" ht="10.5">
      <c r="N219" s="368"/>
    </row>
    <row r="220" ht="10.5">
      <c r="N220" s="368"/>
    </row>
    <row r="221" ht="10.5">
      <c r="N221" s="368"/>
    </row>
    <row r="222" ht="10.5">
      <c r="N222" s="368"/>
    </row>
    <row r="223" ht="10.5">
      <c r="N223" s="368"/>
    </row>
    <row r="224" ht="10.5">
      <c r="N224" s="368"/>
    </row>
    <row r="225" ht="10.5">
      <c r="N225" s="368"/>
    </row>
    <row r="226" ht="10.5">
      <c r="N226" s="368"/>
    </row>
    <row r="227" ht="10.5">
      <c r="N227" s="368"/>
    </row>
    <row r="228" ht="10.5">
      <c r="N228" s="368"/>
    </row>
    <row r="229" ht="10.5">
      <c r="N229" s="368"/>
    </row>
    <row r="230" ht="10.5">
      <c r="N230" s="368"/>
    </row>
    <row r="231" ht="10.5">
      <c r="N231" s="368"/>
    </row>
    <row r="232" ht="10.5">
      <c r="N232" s="368"/>
    </row>
    <row r="233" ht="10.5">
      <c r="N233" s="368"/>
    </row>
    <row r="234" ht="10.5">
      <c r="N234" s="368"/>
    </row>
    <row r="235" ht="10.5">
      <c r="N235" s="368"/>
    </row>
    <row r="236" ht="10.5">
      <c r="N236" s="368"/>
    </row>
    <row r="237" ht="10.5">
      <c r="N237" s="368"/>
    </row>
    <row r="238" ht="10.5">
      <c r="N238" s="368"/>
    </row>
    <row r="239" ht="10.5">
      <c r="N239" s="368"/>
    </row>
    <row r="240" ht="10.5">
      <c r="N240" s="368"/>
    </row>
    <row r="241" ht="10.5">
      <c r="N241" s="368"/>
    </row>
    <row r="242" ht="10.5">
      <c r="N242" s="368"/>
    </row>
    <row r="243" ht="10.5">
      <c r="N243" s="368"/>
    </row>
    <row r="244" ht="10.5">
      <c r="N244" s="368"/>
    </row>
    <row r="245" ht="10.5">
      <c r="N245" s="368"/>
    </row>
    <row r="246" ht="10.5">
      <c r="N246" s="368"/>
    </row>
    <row r="247" ht="10.5">
      <c r="N247" s="368"/>
    </row>
    <row r="248" ht="10.5">
      <c r="N248" s="368"/>
    </row>
    <row r="249" ht="10.5">
      <c r="N249" s="368"/>
    </row>
    <row r="250" ht="10.5">
      <c r="N250" s="368"/>
    </row>
    <row r="251" ht="10.5">
      <c r="N251" s="368"/>
    </row>
    <row r="252" ht="10.5">
      <c r="N252" s="368"/>
    </row>
    <row r="253" ht="10.5">
      <c r="N253" s="368"/>
    </row>
    <row r="254" ht="10.5">
      <c r="N254" s="368"/>
    </row>
    <row r="255" ht="10.5">
      <c r="N255" s="368"/>
    </row>
    <row r="256" ht="10.5">
      <c r="N256" s="368"/>
    </row>
    <row r="257" ht="10.5">
      <c r="N257" s="368"/>
    </row>
    <row r="258" ht="10.5">
      <c r="N258" s="368"/>
    </row>
    <row r="259" ht="10.5">
      <c r="N259" s="368"/>
    </row>
    <row r="260" ht="10.5">
      <c r="N260" s="368"/>
    </row>
    <row r="261" ht="10.5">
      <c r="N261" s="368"/>
    </row>
    <row r="262" ht="10.5">
      <c r="N262" s="368"/>
    </row>
    <row r="263" ht="10.5">
      <c r="N263" s="368"/>
    </row>
    <row r="264" ht="10.5">
      <c r="N264" s="368"/>
    </row>
    <row r="265" ht="10.5">
      <c r="N265" s="368"/>
    </row>
    <row r="266" ht="10.5">
      <c r="N266" s="368"/>
    </row>
    <row r="267" ht="10.5">
      <c r="N267" s="368"/>
    </row>
    <row r="268" ht="10.5">
      <c r="N268" s="368"/>
    </row>
    <row r="269" ht="10.5">
      <c r="N269" s="368"/>
    </row>
    <row r="270" ht="10.5">
      <c r="N270" s="368"/>
    </row>
    <row r="271" ht="10.5">
      <c r="N271" s="368"/>
    </row>
    <row r="272" ht="10.5">
      <c r="N272" s="368"/>
    </row>
    <row r="273" ht="10.5">
      <c r="N273" s="368"/>
    </row>
    <row r="274" ht="10.5">
      <c r="N274" s="368"/>
    </row>
    <row r="275" ht="10.5">
      <c r="N275" s="368"/>
    </row>
    <row r="276" ht="10.5">
      <c r="N276" s="368"/>
    </row>
    <row r="277" ht="10.5">
      <c r="N277" s="368"/>
    </row>
    <row r="278" ht="10.5">
      <c r="N278" s="368"/>
    </row>
    <row r="279" ht="10.5">
      <c r="N279" s="368"/>
    </row>
    <row r="280" ht="10.5">
      <c r="N280" s="368"/>
    </row>
    <row r="281" ht="10.5">
      <c r="N281" s="368"/>
    </row>
    <row r="282" ht="10.5">
      <c r="N282" s="368"/>
    </row>
    <row r="283" ht="10.5">
      <c r="N283" s="368"/>
    </row>
    <row r="284" ht="10.5">
      <c r="N284" s="368"/>
    </row>
    <row r="285" ht="10.5">
      <c r="N285" s="368"/>
    </row>
    <row r="286" ht="10.5">
      <c r="N286" s="368"/>
    </row>
    <row r="287" ht="10.5">
      <c r="N287" s="368"/>
    </row>
    <row r="288" ht="10.5">
      <c r="N288" s="368"/>
    </row>
    <row r="289" ht="10.5">
      <c r="N289" s="368"/>
    </row>
    <row r="290" ht="10.5">
      <c r="N290" s="368"/>
    </row>
    <row r="291" ht="10.5">
      <c r="N291" s="368"/>
    </row>
    <row r="292" ht="10.5">
      <c r="N292" s="368"/>
    </row>
    <row r="293" ht="10.5">
      <c r="N293" s="368"/>
    </row>
    <row r="294" ht="10.5">
      <c r="N294" s="368"/>
    </row>
    <row r="295" ht="10.5">
      <c r="N295" s="368"/>
    </row>
    <row r="296" ht="10.5">
      <c r="N296" s="368"/>
    </row>
    <row r="297" ht="10.5">
      <c r="N297" s="368"/>
    </row>
    <row r="298" ht="10.5">
      <c r="N298" s="368"/>
    </row>
    <row r="299" ht="10.5">
      <c r="N299" s="368"/>
    </row>
    <row r="300" ht="10.5">
      <c r="N300" s="368"/>
    </row>
    <row r="301" ht="10.5">
      <c r="N301" s="368"/>
    </row>
    <row r="302" ht="10.5">
      <c r="N302" s="368"/>
    </row>
    <row r="303" ht="10.5">
      <c r="N303" s="368"/>
    </row>
    <row r="304" ht="10.5">
      <c r="N304" s="368"/>
    </row>
    <row r="305" ht="10.5">
      <c r="N305" s="368"/>
    </row>
    <row r="306" ht="10.5">
      <c r="N306" s="368"/>
    </row>
    <row r="307" ht="10.5">
      <c r="N307" s="368"/>
    </row>
    <row r="308" ht="10.5">
      <c r="N308" s="368"/>
    </row>
    <row r="309" ht="10.5">
      <c r="N309" s="368"/>
    </row>
    <row r="310" ht="10.5">
      <c r="N310" s="368"/>
    </row>
    <row r="311" ht="10.5">
      <c r="N311" s="368"/>
    </row>
    <row r="312" ht="10.5">
      <c r="N312" s="368"/>
    </row>
    <row r="313" ht="10.5">
      <c r="N313" s="368"/>
    </row>
    <row r="314" ht="10.5">
      <c r="N314" s="368"/>
    </row>
    <row r="315" ht="10.5">
      <c r="N315" s="368"/>
    </row>
    <row r="316" ht="10.5">
      <c r="N316" s="368"/>
    </row>
    <row r="317" ht="10.5">
      <c r="N317" s="368"/>
    </row>
    <row r="318" ht="10.5">
      <c r="N318" s="368"/>
    </row>
    <row r="319" ht="10.5">
      <c r="N319" s="368"/>
    </row>
    <row r="320" ht="10.5">
      <c r="N320" s="368"/>
    </row>
    <row r="321" ht="10.5">
      <c r="N321" s="368"/>
    </row>
    <row r="322" ht="10.5">
      <c r="N322" s="368"/>
    </row>
    <row r="323" ht="10.5">
      <c r="N323" s="368"/>
    </row>
    <row r="324" ht="10.5">
      <c r="N324" s="368"/>
    </row>
    <row r="325" ht="10.5">
      <c r="N325" s="368"/>
    </row>
    <row r="326" ht="10.5">
      <c r="N326" s="368"/>
    </row>
    <row r="327" ht="10.5">
      <c r="N327" s="368"/>
    </row>
    <row r="328" ht="10.5">
      <c r="N328" s="368"/>
    </row>
    <row r="329" ht="10.5">
      <c r="N329" s="368"/>
    </row>
    <row r="330" ht="10.5">
      <c r="N330" s="368"/>
    </row>
    <row r="331" ht="10.5">
      <c r="N331" s="368"/>
    </row>
    <row r="332" ht="10.5">
      <c r="N332" s="368"/>
    </row>
    <row r="333" ht="10.5">
      <c r="N333" s="368"/>
    </row>
    <row r="334" ht="10.5">
      <c r="N334" s="368"/>
    </row>
    <row r="335" ht="10.5">
      <c r="N335" s="368"/>
    </row>
    <row r="336" ht="10.5">
      <c r="N336" s="368"/>
    </row>
    <row r="337" ht="10.5">
      <c r="N337" s="368"/>
    </row>
    <row r="338" ht="10.5">
      <c r="N338" s="368"/>
    </row>
    <row r="339" ht="10.5">
      <c r="N339" s="368"/>
    </row>
    <row r="340" ht="10.5">
      <c r="N340" s="368"/>
    </row>
    <row r="341" ht="10.5">
      <c r="N341" s="368"/>
    </row>
    <row r="342" ht="10.5">
      <c r="N342" s="368"/>
    </row>
    <row r="343" ht="10.5">
      <c r="N343" s="368"/>
    </row>
    <row r="344" ht="10.5">
      <c r="N344" s="368"/>
    </row>
    <row r="345" ht="10.5">
      <c r="N345" s="368"/>
    </row>
    <row r="346" ht="10.5">
      <c r="N346" s="368"/>
    </row>
    <row r="347" ht="10.5">
      <c r="N347" s="368"/>
    </row>
    <row r="348" ht="10.5">
      <c r="N348" s="368"/>
    </row>
    <row r="349" ht="10.5">
      <c r="N349" s="368"/>
    </row>
    <row r="350" ht="10.5">
      <c r="N350" s="368"/>
    </row>
    <row r="351" ht="10.5">
      <c r="N351" s="368"/>
    </row>
    <row r="352" ht="10.5">
      <c r="N352" s="368"/>
    </row>
    <row r="353" ht="10.5">
      <c r="N353" s="368"/>
    </row>
    <row r="354" ht="10.5">
      <c r="N354" s="368"/>
    </row>
    <row r="355" ht="10.5">
      <c r="N355" s="368"/>
    </row>
    <row r="356" ht="10.5">
      <c r="N356" s="368"/>
    </row>
    <row r="357" ht="10.5">
      <c r="N357" s="368"/>
    </row>
    <row r="358" ht="10.5">
      <c r="N358" s="368"/>
    </row>
    <row r="359" ht="10.5">
      <c r="N359" s="368"/>
    </row>
    <row r="360" ht="10.5">
      <c r="N360" s="368"/>
    </row>
    <row r="361" ht="10.5">
      <c r="N361" s="368"/>
    </row>
    <row r="362" ht="10.5">
      <c r="N362" s="368"/>
    </row>
    <row r="363" ht="10.5">
      <c r="N363" s="368"/>
    </row>
    <row r="364" ht="10.5">
      <c r="N364" s="368"/>
    </row>
    <row r="365" ht="10.5">
      <c r="N365" s="368"/>
    </row>
    <row r="366" ht="10.5">
      <c r="N366" s="368"/>
    </row>
    <row r="367" ht="10.5">
      <c r="N367" s="368"/>
    </row>
    <row r="368" ht="10.5">
      <c r="N368" s="368"/>
    </row>
    <row r="369" ht="10.5">
      <c r="N369" s="368"/>
    </row>
    <row r="370" ht="10.5">
      <c r="N370" s="368"/>
    </row>
    <row r="371" ht="10.5">
      <c r="N371" s="368"/>
    </row>
    <row r="372" ht="10.5">
      <c r="N372" s="368"/>
    </row>
    <row r="373" ht="10.5">
      <c r="N373" s="368"/>
    </row>
    <row r="374" ht="10.5">
      <c r="N374" s="368"/>
    </row>
    <row r="375" ht="10.5">
      <c r="N375" s="368"/>
    </row>
    <row r="376" ht="10.5">
      <c r="N376" s="368"/>
    </row>
    <row r="377" ht="10.5">
      <c r="N377" s="368"/>
    </row>
    <row r="378" ht="10.5">
      <c r="N378" s="368"/>
    </row>
    <row r="379" ht="10.5">
      <c r="N379" s="368"/>
    </row>
    <row r="380" ht="10.5">
      <c r="N380" s="368"/>
    </row>
    <row r="381" ht="10.5">
      <c r="N381" s="368"/>
    </row>
    <row r="382" ht="10.5">
      <c r="N382" s="368"/>
    </row>
    <row r="383" ht="10.5">
      <c r="N383" s="368"/>
    </row>
    <row r="384" ht="10.5">
      <c r="N384" s="368"/>
    </row>
    <row r="385" ht="10.5">
      <c r="N385" s="368"/>
    </row>
    <row r="386" ht="10.5">
      <c r="N386" s="368"/>
    </row>
    <row r="387" ht="10.5">
      <c r="N387" s="368"/>
    </row>
    <row r="388" ht="10.5">
      <c r="N388" s="368"/>
    </row>
    <row r="389" ht="10.5">
      <c r="N389" s="368"/>
    </row>
    <row r="390" ht="10.5">
      <c r="N390" s="368"/>
    </row>
    <row r="391" ht="10.5">
      <c r="N391" s="368"/>
    </row>
    <row r="392" ht="10.5">
      <c r="N392" s="368"/>
    </row>
    <row r="393" ht="10.5">
      <c r="N393" s="368"/>
    </row>
    <row r="394" ht="10.5">
      <c r="N394" s="368"/>
    </row>
    <row r="395" ht="10.5">
      <c r="N395" s="368"/>
    </row>
    <row r="396" ht="10.5">
      <c r="N396" s="368"/>
    </row>
    <row r="397" ht="10.5">
      <c r="N397" s="368"/>
    </row>
    <row r="398" ht="10.5">
      <c r="N398" s="368"/>
    </row>
    <row r="399" ht="10.5">
      <c r="N399" s="368"/>
    </row>
    <row r="400" ht="10.5">
      <c r="N400" s="368"/>
    </row>
    <row r="401" ht="10.5">
      <c r="N401" s="368"/>
    </row>
    <row r="402" ht="10.5">
      <c r="N402" s="368"/>
    </row>
    <row r="403" ht="10.5">
      <c r="N403" s="368"/>
    </row>
    <row r="404" ht="10.5">
      <c r="N404" s="368"/>
    </row>
    <row r="405" ht="10.5">
      <c r="N405" s="368"/>
    </row>
    <row r="406" ht="10.5">
      <c r="N406" s="368"/>
    </row>
    <row r="407" ht="10.5">
      <c r="N407" s="368"/>
    </row>
    <row r="408" ht="10.5">
      <c r="N408" s="368"/>
    </row>
    <row r="409" ht="10.5">
      <c r="N409" s="368"/>
    </row>
    <row r="410" ht="10.5">
      <c r="N410" s="368"/>
    </row>
    <row r="411" ht="10.5">
      <c r="N411" s="368"/>
    </row>
    <row r="412" ht="10.5">
      <c r="N412" s="368"/>
    </row>
    <row r="413" ht="10.5">
      <c r="N413" s="368"/>
    </row>
    <row r="414" ht="10.5">
      <c r="N414" s="368"/>
    </row>
    <row r="415" ht="10.5">
      <c r="N415" s="368"/>
    </row>
    <row r="416" ht="10.5">
      <c r="N416" s="368"/>
    </row>
    <row r="417" ht="10.5">
      <c r="N417" s="368"/>
    </row>
    <row r="418" ht="10.5">
      <c r="N418" s="368"/>
    </row>
    <row r="419" ht="10.5">
      <c r="N419" s="368"/>
    </row>
    <row r="420" ht="10.5">
      <c r="N420" s="368"/>
    </row>
    <row r="421" ht="10.5">
      <c r="N421" s="368"/>
    </row>
    <row r="422" ht="10.5">
      <c r="N422" s="368"/>
    </row>
    <row r="423" ht="10.5">
      <c r="N423" s="368"/>
    </row>
    <row r="424" ht="10.5">
      <c r="N424" s="368"/>
    </row>
    <row r="425" ht="10.5">
      <c r="N425" s="368"/>
    </row>
    <row r="426" ht="10.5">
      <c r="N426" s="368"/>
    </row>
    <row r="427" ht="10.5">
      <c r="N427" s="368"/>
    </row>
    <row r="428" ht="10.5">
      <c r="N428" s="368"/>
    </row>
    <row r="429" ht="10.5">
      <c r="N429" s="368"/>
    </row>
    <row r="430" ht="10.5">
      <c r="N430" s="368"/>
    </row>
    <row r="431" ht="10.5">
      <c r="N431" s="368"/>
    </row>
    <row r="432" ht="10.5">
      <c r="N432" s="368"/>
    </row>
    <row r="433" ht="10.5">
      <c r="N433" s="368"/>
    </row>
    <row r="434" ht="10.5">
      <c r="N434" s="368"/>
    </row>
    <row r="435" ht="10.5">
      <c r="N435" s="368"/>
    </row>
    <row r="436" ht="10.5">
      <c r="N436" s="368"/>
    </row>
    <row r="437" ht="10.5">
      <c r="N437" s="368"/>
    </row>
    <row r="438" ht="10.5">
      <c r="N438" s="368"/>
    </row>
    <row r="439" ht="10.5">
      <c r="N439" s="368"/>
    </row>
    <row r="440" ht="10.5">
      <c r="N440" s="368"/>
    </row>
    <row r="441" ht="10.5">
      <c r="N441" s="368"/>
    </row>
    <row r="442" ht="10.5">
      <c r="N442" s="368"/>
    </row>
    <row r="443" ht="10.5">
      <c r="N443" s="368"/>
    </row>
    <row r="444" ht="10.5">
      <c r="N444" s="368"/>
    </row>
    <row r="445" ht="10.5">
      <c r="N445" s="368"/>
    </row>
    <row r="446" ht="10.5">
      <c r="N446" s="368"/>
    </row>
    <row r="447" ht="10.5">
      <c r="N447" s="368"/>
    </row>
    <row r="448" ht="10.5">
      <c r="N448" s="368"/>
    </row>
    <row r="449" ht="10.5">
      <c r="N449" s="368"/>
    </row>
    <row r="450" ht="10.5">
      <c r="N450" s="368"/>
    </row>
    <row r="451" ht="10.5">
      <c r="N451" s="368"/>
    </row>
    <row r="452" ht="10.5">
      <c r="N452" s="368"/>
    </row>
    <row r="453" ht="10.5">
      <c r="N453" s="368"/>
    </row>
    <row r="454" ht="10.5">
      <c r="N454" s="368"/>
    </row>
    <row r="455" ht="10.5">
      <c r="N455" s="368"/>
    </row>
    <row r="456" ht="10.5">
      <c r="N456" s="368"/>
    </row>
    <row r="457" ht="10.5">
      <c r="N457" s="368"/>
    </row>
    <row r="458" ht="10.5">
      <c r="N458" s="368"/>
    </row>
    <row r="459" ht="10.5">
      <c r="N459" s="368"/>
    </row>
    <row r="460" ht="10.5">
      <c r="N460" s="368"/>
    </row>
    <row r="461" ht="10.5">
      <c r="N461" s="368"/>
    </row>
    <row r="462" spans="2:14" ht="10.5">
      <c r="B462" s="367" t="s">
        <v>838</v>
      </c>
      <c r="N462" s="368"/>
    </row>
    <row r="463" ht="10.5">
      <c r="N463" s="368"/>
    </row>
    <row r="464" ht="10.5">
      <c r="N464" s="368"/>
    </row>
    <row r="465" ht="10.5">
      <c r="N465" s="368"/>
    </row>
    <row r="466" ht="10.5">
      <c r="N466" s="368"/>
    </row>
    <row r="467" ht="10.5">
      <c r="N467" s="368"/>
    </row>
    <row r="468" ht="10.5">
      <c r="N468" s="368"/>
    </row>
    <row r="469" ht="10.5">
      <c r="N469" s="368"/>
    </row>
    <row r="470" ht="10.5">
      <c r="N470" s="368"/>
    </row>
    <row r="471" ht="10.5">
      <c r="N471" s="368"/>
    </row>
    <row r="472" ht="10.5">
      <c r="N472" s="368"/>
    </row>
    <row r="473" ht="10.5">
      <c r="N473" s="368"/>
    </row>
    <row r="474" ht="10.5">
      <c r="N474" s="368"/>
    </row>
    <row r="475" ht="10.5">
      <c r="N475" s="368"/>
    </row>
    <row r="476" ht="10.5">
      <c r="N476" s="368"/>
    </row>
    <row r="477" ht="10.5">
      <c r="N477" s="368"/>
    </row>
    <row r="478" ht="10.5">
      <c r="N478" s="368"/>
    </row>
    <row r="479" ht="10.5">
      <c r="N479" s="368"/>
    </row>
    <row r="480" ht="10.5">
      <c r="N480" s="368"/>
    </row>
    <row r="481" ht="10.5">
      <c r="N481" s="368"/>
    </row>
    <row r="482" ht="10.5">
      <c r="N482" s="368"/>
    </row>
    <row r="483" ht="10.5">
      <c r="N483" s="368"/>
    </row>
    <row r="484" ht="10.5">
      <c r="N484" s="368"/>
    </row>
    <row r="485" ht="10.5">
      <c r="N485" s="368"/>
    </row>
    <row r="486" ht="10.5">
      <c r="N486" s="368"/>
    </row>
    <row r="487" ht="10.5">
      <c r="N487" s="368"/>
    </row>
    <row r="488" ht="10.5">
      <c r="N488" s="368"/>
    </row>
    <row r="489" ht="10.5">
      <c r="N489" s="368"/>
    </row>
    <row r="490" ht="10.5">
      <c r="N490" s="368"/>
    </row>
    <row r="491" ht="10.5">
      <c r="N491" s="368"/>
    </row>
    <row r="492" ht="10.5">
      <c r="N492" s="368"/>
    </row>
    <row r="493" ht="10.5">
      <c r="N493" s="368"/>
    </row>
    <row r="494" ht="10.5">
      <c r="N494" s="368"/>
    </row>
    <row r="495" ht="10.5">
      <c r="N495" s="368"/>
    </row>
    <row r="496" ht="10.5">
      <c r="N496" s="368"/>
    </row>
    <row r="497" ht="10.5">
      <c r="N497" s="368"/>
    </row>
    <row r="498" ht="10.5">
      <c r="N498" s="368"/>
    </row>
    <row r="499" ht="10.5">
      <c r="N499" s="368"/>
    </row>
    <row r="500" ht="10.5">
      <c r="N500" s="368"/>
    </row>
    <row r="501" ht="10.5">
      <c r="N501" s="368"/>
    </row>
    <row r="502" ht="10.5">
      <c r="N502" s="368"/>
    </row>
    <row r="503" ht="10.5">
      <c r="N503" s="368"/>
    </row>
    <row r="504" ht="10.5">
      <c r="N504" s="368"/>
    </row>
    <row r="505" ht="10.5">
      <c r="N505" s="368"/>
    </row>
    <row r="506" ht="10.5">
      <c r="N506" s="368"/>
    </row>
    <row r="507" ht="10.5">
      <c r="N507" s="368"/>
    </row>
    <row r="508" ht="10.5">
      <c r="N508" s="368"/>
    </row>
    <row r="509" ht="10.5">
      <c r="N509" s="368"/>
    </row>
    <row r="510" ht="10.5">
      <c r="N510" s="368"/>
    </row>
    <row r="511" ht="10.5">
      <c r="N511" s="368"/>
    </row>
    <row r="512" ht="10.5">
      <c r="N512" s="368"/>
    </row>
    <row r="513" ht="10.5">
      <c r="N513" s="368"/>
    </row>
    <row r="514" ht="10.5">
      <c r="N514" s="368"/>
    </row>
    <row r="515" ht="10.5">
      <c r="N515" s="368"/>
    </row>
    <row r="516" ht="10.5">
      <c r="N516" s="368"/>
    </row>
    <row r="517" ht="10.5">
      <c r="N517" s="368"/>
    </row>
    <row r="518" ht="10.5">
      <c r="N518" s="368"/>
    </row>
    <row r="519" ht="10.5">
      <c r="N519" s="368"/>
    </row>
    <row r="520" ht="10.5">
      <c r="N520" s="368"/>
    </row>
    <row r="521" ht="10.5">
      <c r="N521" s="368"/>
    </row>
    <row r="522" ht="10.5">
      <c r="N522" s="368"/>
    </row>
    <row r="523" ht="10.5">
      <c r="N523" s="368"/>
    </row>
    <row r="524" ht="10.5">
      <c r="N524" s="368"/>
    </row>
    <row r="525" ht="10.5">
      <c r="N525" s="368"/>
    </row>
    <row r="526" ht="10.5">
      <c r="N526" s="368"/>
    </row>
    <row r="527" ht="10.5">
      <c r="N527" s="368"/>
    </row>
    <row r="528" ht="10.5">
      <c r="N528" s="368"/>
    </row>
    <row r="529" ht="10.5">
      <c r="N529" s="368"/>
    </row>
    <row r="530" ht="10.5">
      <c r="N530" s="368"/>
    </row>
    <row r="531" ht="10.5">
      <c r="N531" s="368"/>
    </row>
    <row r="532" ht="10.5">
      <c r="N532" s="368"/>
    </row>
    <row r="533" ht="10.5">
      <c r="N533" s="368"/>
    </row>
    <row r="534" ht="10.5">
      <c r="N534" s="368"/>
    </row>
    <row r="535" ht="10.5">
      <c r="N535" s="368"/>
    </row>
    <row r="536" ht="10.5">
      <c r="N536" s="368"/>
    </row>
    <row r="537" ht="10.5">
      <c r="N537" s="368"/>
    </row>
    <row r="538" ht="10.5">
      <c r="N538" s="368"/>
    </row>
    <row r="539" ht="10.5">
      <c r="N539" s="368"/>
    </row>
    <row r="540" ht="10.5">
      <c r="N540" s="368"/>
    </row>
    <row r="541" ht="10.5">
      <c r="N541" s="368"/>
    </row>
    <row r="542" ht="10.5">
      <c r="N542" s="368"/>
    </row>
    <row r="543" ht="10.5">
      <c r="N543" s="368"/>
    </row>
    <row r="544" ht="10.5">
      <c r="N544" s="368"/>
    </row>
    <row r="545" ht="10.5">
      <c r="N545" s="368"/>
    </row>
    <row r="546" ht="10.5">
      <c r="N546" s="368"/>
    </row>
    <row r="547" ht="10.5">
      <c r="N547" s="368"/>
    </row>
    <row r="548" ht="10.5">
      <c r="N548" s="368"/>
    </row>
    <row r="549" ht="10.5">
      <c r="N549" s="368"/>
    </row>
    <row r="550" ht="10.5">
      <c r="N550" s="368"/>
    </row>
    <row r="551" ht="10.5">
      <c r="N551" s="368"/>
    </row>
    <row r="552" ht="10.5">
      <c r="N552" s="368"/>
    </row>
    <row r="553" ht="10.5">
      <c r="N553" s="368"/>
    </row>
    <row r="554" ht="10.5">
      <c r="N554" s="368"/>
    </row>
    <row r="555" ht="10.5">
      <c r="N555" s="368"/>
    </row>
    <row r="556" ht="10.5">
      <c r="N556" s="368"/>
    </row>
    <row r="557" ht="10.5">
      <c r="N557" s="368"/>
    </row>
    <row r="558" ht="10.5">
      <c r="N558" s="368"/>
    </row>
    <row r="559" ht="10.5">
      <c r="N559" s="368"/>
    </row>
    <row r="560" ht="10.5">
      <c r="N560" s="368"/>
    </row>
    <row r="561" ht="10.5">
      <c r="N561" s="368"/>
    </row>
    <row r="562" ht="10.5">
      <c r="N562" s="368"/>
    </row>
    <row r="563" ht="10.5">
      <c r="N563" s="368"/>
    </row>
    <row r="564" ht="10.5">
      <c r="N564" s="368"/>
    </row>
    <row r="565" ht="10.5">
      <c r="N565" s="368"/>
    </row>
    <row r="566" ht="10.5">
      <c r="N566" s="368"/>
    </row>
    <row r="567" ht="10.5">
      <c r="N567" s="368"/>
    </row>
    <row r="568" ht="10.5">
      <c r="N568" s="368"/>
    </row>
    <row r="569" ht="10.5">
      <c r="N569" s="368"/>
    </row>
    <row r="570" ht="10.5">
      <c r="N570" s="368"/>
    </row>
    <row r="571" ht="10.5">
      <c r="N571" s="368"/>
    </row>
    <row r="572" ht="10.5">
      <c r="N572" s="368"/>
    </row>
    <row r="573" ht="10.5">
      <c r="N573" s="368"/>
    </row>
    <row r="574" ht="10.5">
      <c r="N574" s="368"/>
    </row>
    <row r="575" ht="10.5">
      <c r="N575" s="368"/>
    </row>
    <row r="576" ht="10.5">
      <c r="N576" s="368"/>
    </row>
    <row r="577" ht="10.5">
      <c r="N577" s="368"/>
    </row>
    <row r="578" ht="10.5">
      <c r="N578" s="368"/>
    </row>
    <row r="579" ht="10.5">
      <c r="N579" s="368"/>
    </row>
    <row r="580" ht="10.5">
      <c r="N580" s="368"/>
    </row>
    <row r="581" ht="10.5">
      <c r="N581" s="368"/>
    </row>
    <row r="582" ht="10.5">
      <c r="N582" s="368"/>
    </row>
    <row r="583" ht="10.5">
      <c r="N583" s="368"/>
    </row>
    <row r="584" ht="10.5">
      <c r="N584" s="368"/>
    </row>
    <row r="585" ht="10.5">
      <c r="N585" s="368"/>
    </row>
    <row r="586" ht="10.5">
      <c r="N586" s="368"/>
    </row>
    <row r="587" ht="10.5">
      <c r="N587" s="368"/>
    </row>
    <row r="588" ht="10.5">
      <c r="N588" s="368"/>
    </row>
    <row r="589" ht="10.5">
      <c r="N589" s="368"/>
    </row>
    <row r="590" ht="10.5">
      <c r="N590" s="368"/>
    </row>
    <row r="591" ht="10.5">
      <c r="N591" s="368"/>
    </row>
    <row r="592" ht="10.5">
      <c r="N592" s="368"/>
    </row>
    <row r="593" ht="10.5">
      <c r="N593" s="368"/>
    </row>
    <row r="594" ht="10.5">
      <c r="N594" s="368"/>
    </row>
    <row r="595" ht="10.5">
      <c r="N595" s="368"/>
    </row>
    <row r="596" ht="10.5">
      <c r="N596" s="368"/>
    </row>
    <row r="597" ht="10.5">
      <c r="N597" s="368"/>
    </row>
    <row r="598" ht="10.5">
      <c r="N598" s="368"/>
    </row>
    <row r="599" ht="10.5">
      <c r="N599" s="368"/>
    </row>
    <row r="600" ht="10.5">
      <c r="N600" s="368"/>
    </row>
    <row r="601" ht="10.5">
      <c r="N601" s="368"/>
    </row>
    <row r="602" ht="10.5">
      <c r="N602" s="368"/>
    </row>
    <row r="603" ht="10.5">
      <c r="N603" s="368"/>
    </row>
    <row r="604" ht="10.5">
      <c r="N604" s="368"/>
    </row>
    <row r="605" ht="10.5">
      <c r="N605" s="368"/>
    </row>
    <row r="606" ht="10.5">
      <c r="N606" s="368"/>
    </row>
    <row r="607" ht="10.5">
      <c r="N607" s="368"/>
    </row>
    <row r="608" ht="10.5">
      <c r="N608" s="368"/>
    </row>
    <row r="609" ht="10.5">
      <c r="N609" s="368"/>
    </row>
    <row r="610" ht="10.5">
      <c r="N610" s="368"/>
    </row>
    <row r="611" ht="10.5">
      <c r="N611" s="368"/>
    </row>
    <row r="612" ht="10.5">
      <c r="N612" s="368"/>
    </row>
    <row r="613" ht="10.5">
      <c r="N613" s="368"/>
    </row>
    <row r="614" ht="10.5">
      <c r="N614" s="368"/>
    </row>
    <row r="615" ht="10.5">
      <c r="N615" s="368"/>
    </row>
    <row r="616" ht="10.5">
      <c r="N616" s="368"/>
    </row>
    <row r="617" ht="10.5">
      <c r="N617" s="368"/>
    </row>
    <row r="618" ht="10.5">
      <c r="N618" s="368"/>
    </row>
    <row r="619" ht="10.5">
      <c r="N619" s="368"/>
    </row>
    <row r="620" ht="10.5">
      <c r="N620" s="368"/>
    </row>
    <row r="621" ht="10.5">
      <c r="N621" s="368"/>
    </row>
    <row r="622" ht="10.5">
      <c r="N622" s="368"/>
    </row>
    <row r="623" ht="10.5">
      <c r="N623" s="368"/>
    </row>
    <row r="624" ht="10.5">
      <c r="N624" s="368"/>
    </row>
    <row r="625" ht="10.5">
      <c r="N625" s="368"/>
    </row>
    <row r="626" ht="10.5">
      <c r="N626" s="368"/>
    </row>
    <row r="627" ht="10.5">
      <c r="N627" s="368"/>
    </row>
    <row r="628" ht="10.5">
      <c r="N628" s="368"/>
    </row>
    <row r="629" ht="10.5">
      <c r="N629" s="368"/>
    </row>
    <row r="630" ht="10.5">
      <c r="N630" s="368"/>
    </row>
    <row r="631" ht="10.5">
      <c r="N631" s="368"/>
    </row>
    <row r="632" ht="10.5">
      <c r="N632" s="368"/>
    </row>
    <row r="633" ht="10.5">
      <c r="N633" s="368"/>
    </row>
    <row r="634" ht="10.5">
      <c r="N634" s="368"/>
    </row>
    <row r="635" ht="10.5">
      <c r="N635" s="368"/>
    </row>
    <row r="636" ht="10.5">
      <c r="N636" s="368"/>
    </row>
    <row r="637" ht="10.5">
      <c r="N637" s="368"/>
    </row>
    <row r="638" ht="10.5">
      <c r="N638" s="368"/>
    </row>
    <row r="639" ht="10.5">
      <c r="N639" s="368"/>
    </row>
    <row r="640" ht="10.5">
      <c r="N640" s="368"/>
    </row>
    <row r="641" ht="10.5">
      <c r="N641" s="368"/>
    </row>
  </sheetData>
  <sheetProtection/>
  <mergeCells count="10">
    <mergeCell ref="T5:T8"/>
    <mergeCell ref="U5:U8"/>
    <mergeCell ref="G6:H6"/>
    <mergeCell ref="I6:J6"/>
    <mergeCell ref="E7:E8"/>
    <mergeCell ref="F7:F8"/>
    <mergeCell ref="I5:J5"/>
    <mergeCell ref="Q5:Q8"/>
    <mergeCell ref="R5:R8"/>
    <mergeCell ref="S5:S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59"/>
  <sheetViews>
    <sheetView zoomScalePageLayoutView="0" workbookViewId="0" topLeftCell="A1">
      <selection activeCell="D13" sqref="D13:E14"/>
    </sheetView>
  </sheetViews>
  <sheetFormatPr defaultColWidth="9.00390625" defaultRowHeight="12.75"/>
  <cols>
    <col min="1" max="1" width="6.25390625" style="0" customWidth="1"/>
    <col min="2" max="2" width="6.75390625" style="0" customWidth="1"/>
    <col min="3" max="3" width="7.00390625" style="0" customWidth="1"/>
    <col min="4" max="4" width="6.625" style="0" customWidth="1"/>
    <col min="5" max="5" width="6.875" style="0" customWidth="1"/>
    <col min="6" max="6" width="6.25390625" style="0" customWidth="1"/>
    <col min="7" max="7" width="7.375" style="0" customWidth="1"/>
    <col min="8" max="8" width="6.125" style="0" customWidth="1"/>
    <col min="9" max="9" width="6.375" style="0" customWidth="1"/>
    <col min="10" max="10" width="7.375" style="0" customWidth="1"/>
    <col min="11" max="11" width="7.75390625" style="0" customWidth="1"/>
    <col min="12" max="12" width="6.00390625" style="0" customWidth="1"/>
    <col min="13" max="13" width="5.875" style="0" customWidth="1"/>
    <col min="14" max="14" width="5.625" style="0" customWidth="1"/>
    <col min="15" max="15" width="6.875" style="0" customWidth="1"/>
    <col min="16" max="16" width="6.00390625" style="0" customWidth="1"/>
    <col min="17" max="18" width="6.125" style="0" customWidth="1"/>
    <col min="19" max="19" width="6.25390625" style="0" customWidth="1"/>
    <col min="20" max="20" width="7.00390625" style="0" customWidth="1"/>
    <col min="21" max="21" width="6.25390625" style="0" customWidth="1"/>
  </cols>
  <sheetData>
    <row r="2" spans="1:21" ht="12.75">
      <c r="A2" s="237"/>
      <c r="B2" s="237"/>
      <c r="C2" s="416" t="s">
        <v>839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1" ht="12.75">
      <c r="A3" s="49"/>
      <c r="B3" s="49"/>
      <c r="C3" s="237"/>
      <c r="D3" s="49"/>
      <c r="E3" s="49"/>
      <c r="F3" s="49"/>
      <c r="G3" s="49"/>
      <c r="H3" s="49"/>
      <c r="I3" s="417"/>
      <c r="J3" s="417"/>
      <c r="K3" s="417"/>
      <c r="L3" s="417"/>
      <c r="M3" s="417"/>
      <c r="N3" s="49"/>
      <c r="O3" s="49"/>
      <c r="P3" s="49"/>
      <c r="Q3" s="49"/>
      <c r="R3" s="49"/>
      <c r="S3" s="49"/>
      <c r="T3" s="49"/>
      <c r="U3" s="49"/>
    </row>
    <row r="4" spans="1:21" ht="12.75">
      <c r="A4" s="49"/>
      <c r="B4" s="49"/>
      <c r="C4" s="416"/>
      <c r="D4" s="49"/>
      <c r="E4" s="49"/>
      <c r="F4" s="49"/>
      <c r="G4" s="49"/>
      <c r="H4" s="49"/>
      <c r="I4" s="417"/>
      <c r="J4" s="417"/>
      <c r="K4" s="417"/>
      <c r="L4" s="417"/>
      <c r="M4" s="417"/>
      <c r="N4" s="49"/>
      <c r="O4" s="49"/>
      <c r="P4" s="49"/>
      <c r="Q4" s="49"/>
      <c r="R4" s="49"/>
      <c r="S4" s="49"/>
      <c r="T4" s="49"/>
      <c r="U4" s="49"/>
    </row>
    <row r="5" spans="1:21" ht="31.5">
      <c r="A5" s="418" t="s">
        <v>840</v>
      </c>
      <c r="B5" s="419" t="s">
        <v>841</v>
      </c>
      <c r="C5" s="419" t="s">
        <v>842</v>
      </c>
      <c r="D5" s="419" t="s">
        <v>843</v>
      </c>
      <c r="E5" s="419" t="s">
        <v>844</v>
      </c>
      <c r="F5" s="419" t="s">
        <v>845</v>
      </c>
      <c r="G5" s="419" t="s">
        <v>846</v>
      </c>
      <c r="H5" s="419" t="s">
        <v>847</v>
      </c>
      <c r="I5" s="419" t="s">
        <v>848</v>
      </c>
      <c r="J5" s="419" t="s">
        <v>849</v>
      </c>
      <c r="K5" s="419" t="s">
        <v>850</v>
      </c>
      <c r="L5" s="419" t="s">
        <v>851</v>
      </c>
      <c r="M5" s="419" t="s">
        <v>852</v>
      </c>
      <c r="N5" s="419" t="s">
        <v>853</v>
      </c>
      <c r="O5" s="419" t="s">
        <v>854</v>
      </c>
      <c r="P5" s="419" t="s">
        <v>855</v>
      </c>
      <c r="Q5" s="419" t="s">
        <v>856</v>
      </c>
      <c r="R5" s="419" t="s">
        <v>857</v>
      </c>
      <c r="S5" s="419" t="s">
        <v>858</v>
      </c>
      <c r="T5" s="419" t="s">
        <v>859</v>
      </c>
      <c r="U5" s="420" t="s">
        <v>860</v>
      </c>
    </row>
    <row r="6" spans="1:21" ht="18" customHeight="1">
      <c r="A6" s="348" t="s">
        <v>685</v>
      </c>
      <c r="B6" s="421">
        <v>700000</v>
      </c>
      <c r="C6" s="350">
        <v>500000</v>
      </c>
      <c r="D6" s="350">
        <v>400000</v>
      </c>
      <c r="E6" s="350">
        <v>350000</v>
      </c>
      <c r="F6" s="350">
        <v>350000</v>
      </c>
      <c r="G6" s="350">
        <v>800000</v>
      </c>
      <c r="H6" s="350">
        <v>700000</v>
      </c>
      <c r="I6" s="350">
        <v>600000</v>
      </c>
      <c r="J6" s="350">
        <v>500000</v>
      </c>
      <c r="K6" s="350">
        <v>450000</v>
      </c>
      <c r="L6" s="421">
        <v>140000</v>
      </c>
      <c r="M6" s="350">
        <v>125000</v>
      </c>
      <c r="N6" s="350">
        <v>60000</v>
      </c>
      <c r="O6" s="350">
        <v>60000</v>
      </c>
      <c r="P6" s="350">
        <v>60000</v>
      </c>
      <c r="Q6" s="421">
        <v>80000</v>
      </c>
      <c r="R6" s="350">
        <v>60000</v>
      </c>
      <c r="S6" s="350">
        <v>40000</v>
      </c>
      <c r="T6" s="350">
        <v>20000</v>
      </c>
      <c r="U6" s="350">
        <v>20000</v>
      </c>
    </row>
    <row r="7" spans="1:21" ht="18" customHeight="1">
      <c r="A7" s="351" t="s">
        <v>697</v>
      </c>
      <c r="B7" s="353">
        <v>800000</v>
      </c>
      <c r="C7" s="353">
        <v>650000</v>
      </c>
      <c r="D7" s="353">
        <v>550000</v>
      </c>
      <c r="E7" s="353">
        <v>400000</v>
      </c>
      <c r="F7" s="353">
        <v>350000</v>
      </c>
      <c r="G7" s="353">
        <v>900000</v>
      </c>
      <c r="H7" s="353">
        <v>750000</v>
      </c>
      <c r="I7" s="353">
        <v>680000</v>
      </c>
      <c r="J7" s="353">
        <v>500000</v>
      </c>
      <c r="K7" s="353">
        <v>450000</v>
      </c>
      <c r="L7" s="353">
        <v>120000</v>
      </c>
      <c r="M7" s="353">
        <v>110000</v>
      </c>
      <c r="N7" s="353">
        <v>70000</v>
      </c>
      <c r="O7" s="353">
        <v>50000</v>
      </c>
      <c r="P7" s="353">
        <v>50000</v>
      </c>
      <c r="Q7" s="353">
        <v>100000</v>
      </c>
      <c r="R7" s="353">
        <v>90000</v>
      </c>
      <c r="S7" s="353">
        <v>65000</v>
      </c>
      <c r="T7" s="353">
        <v>40000</v>
      </c>
      <c r="U7" s="353">
        <v>40000</v>
      </c>
    </row>
    <row r="8" spans="1:21" ht="18" customHeight="1">
      <c r="A8" s="351" t="s">
        <v>686</v>
      </c>
      <c r="B8" s="353">
        <v>700000</v>
      </c>
      <c r="C8" s="353">
        <v>600000</v>
      </c>
      <c r="D8" s="353">
        <v>600000</v>
      </c>
      <c r="E8" s="353">
        <v>500000</v>
      </c>
      <c r="F8" s="353">
        <v>500000</v>
      </c>
      <c r="G8" s="353">
        <v>900000</v>
      </c>
      <c r="H8" s="353">
        <v>700000</v>
      </c>
      <c r="I8" s="353">
        <v>700000</v>
      </c>
      <c r="J8" s="353">
        <v>500000</v>
      </c>
      <c r="K8" s="353">
        <v>500000</v>
      </c>
      <c r="L8" s="353">
        <v>200000</v>
      </c>
      <c r="M8" s="353">
        <v>180000</v>
      </c>
      <c r="N8" s="353">
        <v>150000</v>
      </c>
      <c r="O8" s="353">
        <v>100000</v>
      </c>
      <c r="P8" s="353">
        <v>100000</v>
      </c>
      <c r="Q8" s="353">
        <v>150000</v>
      </c>
      <c r="R8" s="353">
        <v>120000</v>
      </c>
      <c r="S8" s="353">
        <v>100000</v>
      </c>
      <c r="T8" s="353">
        <v>60000</v>
      </c>
      <c r="U8" s="353">
        <v>60000</v>
      </c>
    </row>
    <row r="9" spans="1:21" ht="18" customHeight="1">
      <c r="A9" s="351" t="s">
        <v>703</v>
      </c>
      <c r="B9" s="353">
        <v>700000</v>
      </c>
      <c r="C9" s="353">
        <v>550000</v>
      </c>
      <c r="D9" s="353">
        <v>500000</v>
      </c>
      <c r="E9" s="353">
        <v>400000</v>
      </c>
      <c r="F9" s="353">
        <v>400000</v>
      </c>
      <c r="G9" s="353">
        <v>750000</v>
      </c>
      <c r="H9" s="353">
        <v>700000</v>
      </c>
      <c r="I9" s="353">
        <v>650000</v>
      </c>
      <c r="J9" s="353">
        <v>550000</v>
      </c>
      <c r="K9" s="353">
        <v>500000</v>
      </c>
      <c r="L9" s="353">
        <v>160000</v>
      </c>
      <c r="M9" s="353">
        <v>100000</v>
      </c>
      <c r="N9" s="353">
        <v>80000</v>
      </c>
      <c r="O9" s="353">
        <v>50000</v>
      </c>
      <c r="P9" s="353">
        <v>50000</v>
      </c>
      <c r="Q9" s="353">
        <v>90000</v>
      </c>
      <c r="R9" s="353">
        <v>70000</v>
      </c>
      <c r="S9" s="353">
        <v>65000</v>
      </c>
      <c r="T9" s="353">
        <v>30000</v>
      </c>
      <c r="U9" s="353">
        <v>30000</v>
      </c>
    </row>
    <row r="10" spans="1:21" ht="18" customHeight="1">
      <c r="A10" s="351" t="s">
        <v>712</v>
      </c>
      <c r="B10" s="353">
        <v>500000</v>
      </c>
      <c r="C10" s="353">
        <v>400000</v>
      </c>
      <c r="D10" s="353">
        <v>400000</v>
      </c>
      <c r="E10" s="353">
        <v>350000</v>
      </c>
      <c r="F10" s="353">
        <v>350000</v>
      </c>
      <c r="G10" s="353">
        <v>700000</v>
      </c>
      <c r="H10" s="353">
        <v>700000</v>
      </c>
      <c r="I10" s="353">
        <v>600000</v>
      </c>
      <c r="J10" s="353">
        <v>450000</v>
      </c>
      <c r="K10" s="353">
        <v>450000</v>
      </c>
      <c r="L10" s="353">
        <v>170000</v>
      </c>
      <c r="M10" s="353">
        <v>80000</v>
      </c>
      <c r="N10" s="353">
        <v>50000</v>
      </c>
      <c r="O10" s="353">
        <v>40000</v>
      </c>
      <c r="P10" s="353">
        <v>40000</v>
      </c>
      <c r="Q10" s="353">
        <v>150000</v>
      </c>
      <c r="R10" s="353">
        <v>70000</v>
      </c>
      <c r="S10" s="353">
        <v>40000</v>
      </c>
      <c r="T10" s="353">
        <v>25000</v>
      </c>
      <c r="U10" s="353">
        <v>25000</v>
      </c>
    </row>
    <row r="11" spans="1:21" ht="18" customHeight="1">
      <c r="A11" s="351" t="s">
        <v>694</v>
      </c>
      <c r="B11" s="353">
        <v>550000</v>
      </c>
      <c r="C11" s="353">
        <v>500000</v>
      </c>
      <c r="D11" s="353">
        <v>450000</v>
      </c>
      <c r="E11" s="353">
        <v>350000</v>
      </c>
      <c r="F11" s="353">
        <v>300000</v>
      </c>
      <c r="G11" s="353">
        <v>500000</v>
      </c>
      <c r="H11" s="353">
        <v>450000</v>
      </c>
      <c r="I11" s="353">
        <v>400000</v>
      </c>
      <c r="J11" s="353">
        <v>500000</v>
      </c>
      <c r="K11" s="353">
        <v>400000</v>
      </c>
      <c r="L11" s="353">
        <v>100000</v>
      </c>
      <c r="M11" s="353">
        <v>100000</v>
      </c>
      <c r="N11" s="353">
        <v>80000</v>
      </c>
      <c r="O11" s="353">
        <v>60000</v>
      </c>
      <c r="P11" s="353">
        <v>60000</v>
      </c>
      <c r="Q11" s="353">
        <v>50000</v>
      </c>
      <c r="R11" s="353">
        <v>50000</v>
      </c>
      <c r="S11" s="353">
        <v>45000</v>
      </c>
      <c r="T11" s="353">
        <v>20000</v>
      </c>
      <c r="U11" s="353">
        <v>20000</v>
      </c>
    </row>
    <row r="12" spans="1:21" ht="18" customHeight="1">
      <c r="A12" s="351" t="s">
        <v>696</v>
      </c>
      <c r="B12" s="353">
        <v>800000</v>
      </c>
      <c r="C12" s="353">
        <v>650000</v>
      </c>
      <c r="D12" s="353">
        <v>650000</v>
      </c>
      <c r="E12" s="353">
        <v>500000</v>
      </c>
      <c r="F12" s="353">
        <v>500000</v>
      </c>
      <c r="G12" s="353">
        <v>1000000</v>
      </c>
      <c r="H12" s="353">
        <v>750000</v>
      </c>
      <c r="I12" s="353">
        <v>750000</v>
      </c>
      <c r="J12" s="353">
        <v>650000</v>
      </c>
      <c r="K12" s="353">
        <v>650000</v>
      </c>
      <c r="L12" s="422">
        <v>150000</v>
      </c>
      <c r="M12" s="353">
        <v>150000</v>
      </c>
      <c r="N12" s="353">
        <v>80000</v>
      </c>
      <c r="O12" s="353">
        <v>50000</v>
      </c>
      <c r="P12" s="353">
        <v>50000</v>
      </c>
      <c r="Q12" s="353">
        <v>100000</v>
      </c>
      <c r="R12" s="353">
        <v>70000</v>
      </c>
      <c r="S12" s="353">
        <v>50000</v>
      </c>
      <c r="T12" s="353">
        <v>35000</v>
      </c>
      <c r="U12" s="353">
        <v>35000</v>
      </c>
    </row>
    <row r="13" spans="1:21" ht="18" customHeight="1">
      <c r="A13" s="351" t="s">
        <v>706</v>
      </c>
      <c r="B13" s="353">
        <v>1000000</v>
      </c>
      <c r="C13" s="353">
        <v>400000</v>
      </c>
      <c r="D13" s="353">
        <v>500000</v>
      </c>
      <c r="E13" s="353">
        <v>250000</v>
      </c>
      <c r="F13" s="353">
        <v>250000</v>
      </c>
      <c r="G13" s="353">
        <v>1000000</v>
      </c>
      <c r="H13" s="353">
        <v>500000</v>
      </c>
      <c r="I13" s="353">
        <v>500000</v>
      </c>
      <c r="J13" s="353">
        <v>300000</v>
      </c>
      <c r="K13" s="353">
        <v>300000</v>
      </c>
      <c r="L13" s="353">
        <v>250000</v>
      </c>
      <c r="M13" s="353">
        <v>180000</v>
      </c>
      <c r="N13" s="353">
        <v>150000</v>
      </c>
      <c r="O13" s="353">
        <v>20000</v>
      </c>
      <c r="P13" s="353">
        <v>20000</v>
      </c>
      <c r="Q13" s="353">
        <v>200000</v>
      </c>
      <c r="R13" s="353">
        <v>100000</v>
      </c>
      <c r="S13" s="353">
        <v>100000</v>
      </c>
      <c r="T13" s="353">
        <v>40000</v>
      </c>
      <c r="U13" s="353">
        <v>40000</v>
      </c>
    </row>
    <row r="14" spans="1:21" ht="18" customHeight="1">
      <c r="A14" s="351" t="s">
        <v>707</v>
      </c>
      <c r="B14" s="353">
        <v>750000</v>
      </c>
      <c r="C14" s="353">
        <v>600000</v>
      </c>
      <c r="D14" s="353">
        <v>600000</v>
      </c>
      <c r="E14" s="353">
        <v>500000</v>
      </c>
      <c r="F14" s="353">
        <v>500000</v>
      </c>
      <c r="G14" s="353">
        <v>700000</v>
      </c>
      <c r="H14" s="353">
        <v>650000</v>
      </c>
      <c r="I14" s="353">
        <v>500000</v>
      </c>
      <c r="J14" s="353">
        <v>450000</v>
      </c>
      <c r="K14" s="353">
        <v>450000</v>
      </c>
      <c r="L14" s="353">
        <v>150000</v>
      </c>
      <c r="M14" s="353">
        <v>100000</v>
      </c>
      <c r="N14" s="353">
        <v>80000</v>
      </c>
      <c r="O14" s="353">
        <v>60000</v>
      </c>
      <c r="P14" s="353">
        <v>60000</v>
      </c>
      <c r="Q14" s="353">
        <v>80000</v>
      </c>
      <c r="R14" s="353">
        <v>75000</v>
      </c>
      <c r="S14" s="353">
        <v>80000</v>
      </c>
      <c r="T14" s="353">
        <v>40000</v>
      </c>
      <c r="U14" s="353">
        <v>40000</v>
      </c>
    </row>
    <row r="15" spans="1:21" ht="18" customHeight="1">
      <c r="A15" s="351" t="s">
        <v>687</v>
      </c>
      <c r="B15" s="353">
        <v>800000</v>
      </c>
      <c r="C15" s="353">
        <v>700000</v>
      </c>
      <c r="D15" s="353">
        <v>500000</v>
      </c>
      <c r="E15" s="353">
        <v>350000</v>
      </c>
      <c r="F15" s="353">
        <v>350000</v>
      </c>
      <c r="G15" s="353">
        <v>800000</v>
      </c>
      <c r="H15" s="353">
        <v>700000</v>
      </c>
      <c r="I15" s="353">
        <v>550000</v>
      </c>
      <c r="J15" s="353">
        <v>500000</v>
      </c>
      <c r="K15" s="353">
        <v>450000</v>
      </c>
      <c r="L15" s="353">
        <v>150000</v>
      </c>
      <c r="M15" s="353">
        <v>110000</v>
      </c>
      <c r="N15" s="353">
        <v>90000</v>
      </c>
      <c r="O15" s="353">
        <v>70000</v>
      </c>
      <c r="P15" s="353">
        <v>70000</v>
      </c>
      <c r="Q15" s="353">
        <v>120000</v>
      </c>
      <c r="R15" s="353">
        <v>70000</v>
      </c>
      <c r="S15" s="353">
        <v>60000</v>
      </c>
      <c r="T15" s="353">
        <v>30000</v>
      </c>
      <c r="U15" s="353">
        <v>30000</v>
      </c>
    </row>
    <row r="16" spans="1:21" ht="18" customHeight="1">
      <c r="A16" s="351" t="s">
        <v>699</v>
      </c>
      <c r="B16" s="353">
        <v>500000</v>
      </c>
      <c r="C16" s="353">
        <v>450000</v>
      </c>
      <c r="D16" s="353">
        <v>400000</v>
      </c>
      <c r="E16" s="353">
        <v>300000</v>
      </c>
      <c r="F16" s="353">
        <v>300000</v>
      </c>
      <c r="G16" s="353">
        <v>600000</v>
      </c>
      <c r="H16" s="353">
        <v>600000</v>
      </c>
      <c r="I16" s="353">
        <v>500000</v>
      </c>
      <c r="J16" s="353">
        <v>400000</v>
      </c>
      <c r="K16" s="353">
        <v>380000</v>
      </c>
      <c r="L16" s="353">
        <v>150000</v>
      </c>
      <c r="M16" s="353">
        <v>100000</v>
      </c>
      <c r="N16" s="353">
        <v>70000</v>
      </c>
      <c r="O16" s="353">
        <v>40000</v>
      </c>
      <c r="P16" s="353">
        <v>40000</v>
      </c>
      <c r="Q16" s="353">
        <v>100000</v>
      </c>
      <c r="R16" s="353">
        <v>80000</v>
      </c>
      <c r="S16" s="353">
        <v>50000</v>
      </c>
      <c r="T16" s="353">
        <v>30000</v>
      </c>
      <c r="U16" s="353">
        <v>30000</v>
      </c>
    </row>
    <row r="17" spans="1:21" ht="18" customHeight="1">
      <c r="A17" s="351" t="s">
        <v>709</v>
      </c>
      <c r="B17" s="353">
        <v>600000</v>
      </c>
      <c r="C17" s="353">
        <v>400000</v>
      </c>
      <c r="D17" s="353">
        <v>400000</v>
      </c>
      <c r="E17" s="353">
        <v>300000</v>
      </c>
      <c r="F17" s="353">
        <v>300000</v>
      </c>
      <c r="G17" s="353">
        <v>600000</v>
      </c>
      <c r="H17" s="353">
        <v>450000</v>
      </c>
      <c r="I17" s="353">
        <v>350000</v>
      </c>
      <c r="J17" s="353">
        <v>250000</v>
      </c>
      <c r="K17" s="353">
        <v>250000</v>
      </c>
      <c r="L17" s="353">
        <v>120000</v>
      </c>
      <c r="M17" s="353">
        <v>110000</v>
      </c>
      <c r="N17" s="353">
        <v>100000</v>
      </c>
      <c r="O17" s="353">
        <v>40000</v>
      </c>
      <c r="P17" s="353">
        <v>40000</v>
      </c>
      <c r="Q17" s="353">
        <v>100000</v>
      </c>
      <c r="R17" s="353">
        <v>80000</v>
      </c>
      <c r="S17" s="353">
        <v>70000</v>
      </c>
      <c r="T17" s="353">
        <v>30000</v>
      </c>
      <c r="U17" s="353">
        <v>30000</v>
      </c>
    </row>
    <row r="18" spans="1:21" ht="18" customHeight="1">
      <c r="A18" s="351" t="s">
        <v>692</v>
      </c>
      <c r="B18" s="353">
        <v>950000</v>
      </c>
      <c r="C18" s="353">
        <v>1000000</v>
      </c>
      <c r="D18" s="353">
        <v>950000</v>
      </c>
      <c r="E18" s="353">
        <v>600000</v>
      </c>
      <c r="F18" s="353">
        <v>600000</v>
      </c>
      <c r="G18" s="353">
        <v>1000000</v>
      </c>
      <c r="H18" s="353">
        <v>700000</v>
      </c>
      <c r="I18" s="353">
        <v>700000</v>
      </c>
      <c r="J18" s="353">
        <v>500000</v>
      </c>
      <c r="K18" s="353">
        <v>500000</v>
      </c>
      <c r="L18" s="422">
        <v>150000</v>
      </c>
      <c r="M18" s="353">
        <v>130000</v>
      </c>
      <c r="N18" s="353">
        <v>90000</v>
      </c>
      <c r="O18" s="353">
        <v>70000</v>
      </c>
      <c r="P18" s="353">
        <v>70000</v>
      </c>
      <c r="Q18" s="353">
        <v>100000</v>
      </c>
      <c r="R18" s="353">
        <v>80000</v>
      </c>
      <c r="S18" s="353">
        <v>70000</v>
      </c>
      <c r="T18" s="353">
        <v>45000</v>
      </c>
      <c r="U18" s="353">
        <v>45000</v>
      </c>
    </row>
    <row r="19" spans="1:21" ht="18" customHeight="1">
      <c r="A19" s="351" t="s">
        <v>690</v>
      </c>
      <c r="B19" s="353">
        <v>800000</v>
      </c>
      <c r="C19" s="353">
        <v>600000</v>
      </c>
      <c r="D19" s="353">
        <v>500000</v>
      </c>
      <c r="E19" s="353">
        <v>400000</v>
      </c>
      <c r="F19" s="353">
        <v>400000</v>
      </c>
      <c r="G19" s="353">
        <v>900000</v>
      </c>
      <c r="H19" s="353">
        <v>900000</v>
      </c>
      <c r="I19" s="353">
        <v>750000</v>
      </c>
      <c r="J19" s="353">
        <v>600000</v>
      </c>
      <c r="K19" s="353">
        <v>600000</v>
      </c>
      <c r="L19" s="353">
        <v>120000</v>
      </c>
      <c r="M19" s="353">
        <v>100000</v>
      </c>
      <c r="N19" s="353">
        <v>80000</v>
      </c>
      <c r="O19" s="353">
        <v>50000</v>
      </c>
      <c r="P19" s="353">
        <v>50000</v>
      </c>
      <c r="Q19" s="353">
        <v>60000</v>
      </c>
      <c r="R19" s="353">
        <v>80000</v>
      </c>
      <c r="S19" s="353">
        <v>60000</v>
      </c>
      <c r="T19" s="353">
        <v>40000</v>
      </c>
      <c r="U19" s="353">
        <v>40000</v>
      </c>
    </row>
    <row r="20" spans="1:21" ht="18" customHeight="1">
      <c r="A20" s="351" t="s">
        <v>684</v>
      </c>
      <c r="B20" s="353">
        <v>700000</v>
      </c>
      <c r="C20" s="353">
        <v>600000</v>
      </c>
      <c r="D20" s="353">
        <v>600000</v>
      </c>
      <c r="E20" s="353">
        <v>500000</v>
      </c>
      <c r="F20" s="353">
        <v>500000</v>
      </c>
      <c r="G20" s="353">
        <v>800000</v>
      </c>
      <c r="H20" s="353">
        <v>600000</v>
      </c>
      <c r="I20" s="353">
        <v>600000</v>
      </c>
      <c r="J20" s="353">
        <v>500000</v>
      </c>
      <c r="K20" s="353">
        <v>500000</v>
      </c>
      <c r="L20" s="353">
        <v>100000</v>
      </c>
      <c r="M20" s="353">
        <v>80000</v>
      </c>
      <c r="N20" s="353">
        <v>70000</v>
      </c>
      <c r="O20" s="353">
        <v>40000</v>
      </c>
      <c r="P20" s="353">
        <v>40000</v>
      </c>
      <c r="Q20" s="353">
        <v>80000</v>
      </c>
      <c r="R20" s="353">
        <v>70000</v>
      </c>
      <c r="S20" s="353">
        <v>60000</v>
      </c>
      <c r="T20" s="353">
        <v>40000</v>
      </c>
      <c r="U20" s="353">
        <v>40000</v>
      </c>
    </row>
    <row r="21" spans="1:21" ht="18" customHeight="1">
      <c r="A21" s="351" t="s">
        <v>688</v>
      </c>
      <c r="B21" s="353">
        <v>700000</v>
      </c>
      <c r="C21" s="353">
        <v>600000</v>
      </c>
      <c r="D21" s="353">
        <v>600000</v>
      </c>
      <c r="E21" s="353">
        <v>350000</v>
      </c>
      <c r="F21" s="353">
        <v>350000</v>
      </c>
      <c r="G21" s="353">
        <v>600000</v>
      </c>
      <c r="H21" s="353">
        <v>650000</v>
      </c>
      <c r="I21" s="353">
        <v>650000</v>
      </c>
      <c r="J21" s="353">
        <v>500000</v>
      </c>
      <c r="K21" s="353">
        <v>500000</v>
      </c>
      <c r="L21" s="353">
        <v>100000</v>
      </c>
      <c r="M21" s="353">
        <v>110000</v>
      </c>
      <c r="N21" s="353">
        <v>100000</v>
      </c>
      <c r="O21" s="353">
        <v>60000</v>
      </c>
      <c r="P21" s="353">
        <v>60000</v>
      </c>
      <c r="Q21" s="353">
        <v>80000</v>
      </c>
      <c r="R21" s="353">
        <v>70000</v>
      </c>
      <c r="S21" s="353">
        <v>60000</v>
      </c>
      <c r="T21" s="353">
        <v>30000</v>
      </c>
      <c r="U21" s="353">
        <v>30000</v>
      </c>
    </row>
    <row r="22" spans="1:21" ht="18" customHeight="1">
      <c r="A22" s="351" t="s">
        <v>701</v>
      </c>
      <c r="B22" s="353">
        <v>820000</v>
      </c>
      <c r="C22" s="353">
        <v>520000</v>
      </c>
      <c r="D22" s="353">
        <v>490000</v>
      </c>
      <c r="E22" s="353">
        <v>290000</v>
      </c>
      <c r="F22" s="353">
        <v>290000</v>
      </c>
      <c r="G22" s="353">
        <v>920000</v>
      </c>
      <c r="H22" s="353">
        <v>790000</v>
      </c>
      <c r="I22" s="353">
        <v>610000</v>
      </c>
      <c r="J22" s="353">
        <v>414000</v>
      </c>
      <c r="K22" s="353">
        <v>414000</v>
      </c>
      <c r="L22" s="353">
        <v>100000</v>
      </c>
      <c r="M22" s="353">
        <v>94000</v>
      </c>
      <c r="N22" s="353">
        <v>64000</v>
      </c>
      <c r="O22" s="353">
        <v>43000</v>
      </c>
      <c r="P22" s="353">
        <v>43000</v>
      </c>
      <c r="Q22" s="353">
        <v>88000</v>
      </c>
      <c r="R22" s="353">
        <v>72000</v>
      </c>
      <c r="S22" s="353">
        <v>48000</v>
      </c>
      <c r="T22" s="353">
        <v>29000</v>
      </c>
      <c r="U22" s="353">
        <v>29000</v>
      </c>
    </row>
    <row r="23" spans="1:21" ht="18" customHeight="1">
      <c r="A23" s="351" t="s">
        <v>710</v>
      </c>
      <c r="B23" s="353">
        <v>1000000</v>
      </c>
      <c r="C23" s="353">
        <v>500000</v>
      </c>
      <c r="D23" s="353">
        <v>500000</v>
      </c>
      <c r="E23" s="353">
        <v>300000</v>
      </c>
      <c r="F23" s="353">
        <v>300000</v>
      </c>
      <c r="G23" s="353">
        <v>700000</v>
      </c>
      <c r="H23" s="353">
        <v>350000</v>
      </c>
      <c r="I23" s="353">
        <v>350000</v>
      </c>
      <c r="J23" s="353">
        <v>180000</v>
      </c>
      <c r="K23" s="353">
        <v>180000</v>
      </c>
      <c r="L23" s="353">
        <v>100000</v>
      </c>
      <c r="M23" s="353">
        <v>80000</v>
      </c>
      <c r="N23" s="353">
        <v>60000</v>
      </c>
      <c r="O23" s="353">
        <v>20000</v>
      </c>
      <c r="P23" s="353">
        <v>20000</v>
      </c>
      <c r="Q23" s="353">
        <v>90000</v>
      </c>
      <c r="R23" s="353">
        <v>50000</v>
      </c>
      <c r="S23" s="353">
        <v>30000</v>
      </c>
      <c r="T23" s="353">
        <v>15000</v>
      </c>
      <c r="U23" s="353">
        <v>15000</v>
      </c>
    </row>
    <row r="24" spans="1:21" ht="18" customHeight="1">
      <c r="A24" s="423" t="s">
        <v>704</v>
      </c>
      <c r="B24" s="356">
        <v>500000</v>
      </c>
      <c r="C24" s="356">
        <v>400000</v>
      </c>
      <c r="D24" s="356">
        <v>400000</v>
      </c>
      <c r="E24" s="356">
        <v>250000</v>
      </c>
      <c r="F24" s="356">
        <v>250000</v>
      </c>
      <c r="G24" s="356">
        <v>600000</v>
      </c>
      <c r="H24" s="356">
        <v>500000</v>
      </c>
      <c r="I24" s="356">
        <v>500000</v>
      </c>
      <c r="J24" s="356">
        <v>400000</v>
      </c>
      <c r="K24" s="356">
        <v>400000</v>
      </c>
      <c r="L24" s="356">
        <v>200000</v>
      </c>
      <c r="M24" s="356">
        <v>100000</v>
      </c>
      <c r="N24" s="356">
        <v>30000</v>
      </c>
      <c r="O24" s="356">
        <v>20000</v>
      </c>
      <c r="P24" s="356">
        <v>20000</v>
      </c>
      <c r="Q24" s="356">
        <v>100000</v>
      </c>
      <c r="R24" s="356">
        <v>50000</v>
      </c>
      <c r="S24" s="356">
        <v>30000</v>
      </c>
      <c r="T24" s="356">
        <v>10000</v>
      </c>
      <c r="U24" s="356">
        <v>10000</v>
      </c>
    </row>
    <row r="25" spans="1:21" ht="39" customHeight="1">
      <c r="A25" s="424" t="s">
        <v>861</v>
      </c>
      <c r="B25" s="425">
        <v>731.7</v>
      </c>
      <c r="C25" s="426">
        <v>559</v>
      </c>
      <c r="D25" s="427">
        <v>525.8</v>
      </c>
      <c r="E25" s="427">
        <v>381.1</v>
      </c>
      <c r="F25" s="427">
        <v>375.8</v>
      </c>
      <c r="G25" s="427">
        <v>777.4</v>
      </c>
      <c r="H25" s="427">
        <v>639</v>
      </c>
      <c r="I25" s="427">
        <v>575.8</v>
      </c>
      <c r="J25" s="427">
        <v>455</v>
      </c>
      <c r="K25" s="428">
        <v>438.1</v>
      </c>
      <c r="L25" s="427">
        <v>143.1</v>
      </c>
      <c r="M25" s="427">
        <v>112.6</v>
      </c>
      <c r="N25" s="428">
        <v>81.8</v>
      </c>
      <c r="O25" s="427">
        <v>50</v>
      </c>
      <c r="P25" s="427">
        <v>50</v>
      </c>
      <c r="Q25" s="428">
        <v>102.1</v>
      </c>
      <c r="R25" s="427">
        <v>74.1</v>
      </c>
      <c r="S25" s="427">
        <v>59.1</v>
      </c>
      <c r="T25" s="427">
        <v>32.1</v>
      </c>
      <c r="U25" s="427">
        <v>32.1</v>
      </c>
    </row>
    <row r="26" spans="1:21" ht="12.75">
      <c r="A26" s="429"/>
      <c r="B26" s="429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</row>
    <row r="27" spans="1:21" ht="15" customHeight="1">
      <c r="A27" s="429"/>
      <c r="B27" s="429"/>
      <c r="C27" s="891"/>
      <c r="D27" s="892"/>
      <c r="E27" s="431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</row>
    <row r="28" spans="1:21" ht="15" customHeight="1">
      <c r="A28" s="429"/>
      <c r="B28" s="429"/>
      <c r="C28" s="891"/>
      <c r="D28" s="892"/>
      <c r="E28" s="431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0"/>
      <c r="T28" s="430"/>
      <c r="U28" s="432"/>
    </row>
    <row r="29" spans="1:21" ht="15" customHeight="1">
      <c r="A29" s="429"/>
      <c r="B29" s="429"/>
      <c r="C29" s="891"/>
      <c r="D29" s="892"/>
      <c r="E29" s="431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0"/>
      <c r="T29" s="430"/>
      <c r="U29" s="432"/>
    </row>
    <row r="30" spans="1:21" ht="15" customHeight="1">
      <c r="A30" s="429"/>
      <c r="B30" s="429"/>
      <c r="C30" s="891"/>
      <c r="D30" s="892"/>
      <c r="E30" s="431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0"/>
      <c r="T30" s="430"/>
      <c r="U30" s="432"/>
    </row>
    <row r="31" spans="1:21" ht="15" customHeight="1">
      <c r="A31" s="429"/>
      <c r="B31" s="429"/>
      <c r="C31" s="891"/>
      <c r="D31" s="892"/>
      <c r="E31" s="431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0"/>
      <c r="U31" s="432"/>
    </row>
    <row r="32" spans="1:21" ht="15" customHeight="1">
      <c r="A32" s="429"/>
      <c r="B32" s="429"/>
      <c r="C32" s="891"/>
      <c r="D32" s="892"/>
      <c r="E32" s="431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0"/>
      <c r="S32" s="432"/>
      <c r="T32" s="432"/>
      <c r="U32" s="432"/>
    </row>
    <row r="33" spans="1:21" ht="15">
      <c r="A33" s="429"/>
      <c r="B33" s="429"/>
      <c r="C33" s="891"/>
      <c r="D33" s="892"/>
      <c r="E33" s="431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0"/>
      <c r="S33" s="432"/>
      <c r="T33" s="432"/>
      <c r="U33" s="432"/>
    </row>
    <row r="34" spans="1:21" ht="15" customHeight="1">
      <c r="A34" s="429"/>
      <c r="B34" s="429"/>
      <c r="C34" s="891"/>
      <c r="D34" s="892"/>
      <c r="E34" s="431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0"/>
      <c r="S34" s="432"/>
      <c r="T34" s="432"/>
      <c r="U34" s="432"/>
    </row>
    <row r="35" spans="1:21" ht="15" customHeight="1">
      <c r="A35" s="429"/>
      <c r="B35" s="429"/>
      <c r="C35" s="891"/>
      <c r="D35" s="892"/>
      <c r="E35" s="431"/>
      <c r="F35" s="432"/>
      <c r="G35" s="432"/>
      <c r="H35" s="432"/>
      <c r="I35" s="432"/>
      <c r="J35" s="432"/>
      <c r="K35" s="432"/>
      <c r="L35" s="430"/>
      <c r="M35" s="432"/>
      <c r="N35" s="432"/>
      <c r="O35" s="432"/>
      <c r="P35" s="432"/>
      <c r="Q35" s="432"/>
      <c r="R35" s="430"/>
      <c r="S35" s="432"/>
      <c r="T35" s="432"/>
      <c r="U35" s="432"/>
    </row>
    <row r="36" spans="1:21" ht="15" customHeight="1">
      <c r="A36" s="429"/>
      <c r="B36" s="429"/>
      <c r="C36" s="891"/>
      <c r="D36" s="892"/>
      <c r="E36" s="431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</row>
    <row r="37" spans="1:21" ht="20.25" customHeight="1">
      <c r="A37" s="167"/>
      <c r="B37" s="433"/>
      <c r="C37" s="891"/>
      <c r="D37" s="892"/>
      <c r="E37" s="4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3:7" ht="15">
      <c r="C38" s="891"/>
      <c r="D38" s="892"/>
      <c r="E38" s="431"/>
      <c r="F38" s="167"/>
      <c r="G38" s="167"/>
    </row>
    <row r="39" spans="3:7" ht="15">
      <c r="C39" s="891"/>
      <c r="D39" s="892"/>
      <c r="E39" s="431"/>
      <c r="F39" s="167"/>
      <c r="G39" s="167"/>
    </row>
    <row r="40" spans="3:7" ht="15">
      <c r="C40" s="891"/>
      <c r="D40" s="892"/>
      <c r="E40" s="431"/>
      <c r="F40" s="167"/>
      <c r="G40" s="167"/>
    </row>
    <row r="41" spans="3:7" ht="15">
      <c r="C41" s="891"/>
      <c r="D41" s="892"/>
      <c r="E41" s="431"/>
      <c r="F41" s="167"/>
      <c r="G41" s="167"/>
    </row>
    <row r="42" spans="3:7" ht="15">
      <c r="C42" s="891"/>
      <c r="D42" s="892"/>
      <c r="E42" s="431"/>
      <c r="F42" s="167"/>
      <c r="G42" s="167"/>
    </row>
    <row r="43" spans="3:7" ht="15">
      <c r="C43" s="891"/>
      <c r="D43" s="892"/>
      <c r="E43" s="431"/>
      <c r="F43" s="167"/>
      <c r="G43" s="167"/>
    </row>
    <row r="44" spans="3:7" ht="15">
      <c r="C44" s="891"/>
      <c r="D44" s="892"/>
      <c r="E44" s="431"/>
      <c r="F44" s="167"/>
      <c r="G44" s="167"/>
    </row>
    <row r="45" spans="3:7" ht="15">
      <c r="C45" s="891"/>
      <c r="D45" s="892"/>
      <c r="E45" s="431"/>
      <c r="F45" s="167"/>
      <c r="G45" s="167"/>
    </row>
    <row r="46" spans="3:7" ht="15">
      <c r="C46" s="891"/>
      <c r="D46" s="892"/>
      <c r="E46" s="431"/>
      <c r="F46" s="167"/>
      <c r="G46" s="167"/>
    </row>
    <row r="47" spans="3:7" ht="15">
      <c r="C47" s="891"/>
      <c r="D47" s="892"/>
      <c r="E47" s="431"/>
      <c r="F47" s="167"/>
      <c r="G47" s="167"/>
    </row>
    <row r="48" spans="3:7" ht="15">
      <c r="C48" s="891"/>
      <c r="D48" s="892"/>
      <c r="E48" s="431"/>
      <c r="F48" s="167"/>
      <c r="G48" s="167"/>
    </row>
    <row r="49" spans="3:7" ht="15">
      <c r="C49" s="891"/>
      <c r="D49" s="892"/>
      <c r="E49" s="431"/>
      <c r="F49" s="167"/>
      <c r="G49" s="167"/>
    </row>
    <row r="50" spans="3:7" ht="15">
      <c r="C50" s="891"/>
      <c r="D50" s="892"/>
      <c r="E50" s="431"/>
      <c r="F50" s="167"/>
      <c r="G50" s="167"/>
    </row>
    <row r="51" spans="3:7" ht="15">
      <c r="C51" s="891"/>
      <c r="D51" s="892"/>
      <c r="E51" s="431"/>
      <c r="F51" s="167"/>
      <c r="G51" s="167"/>
    </row>
    <row r="52" spans="3:7" ht="12.75">
      <c r="C52" s="167"/>
      <c r="D52" s="167"/>
      <c r="E52" s="167"/>
      <c r="F52" s="167"/>
      <c r="G52" s="167"/>
    </row>
    <row r="53" spans="3:7" ht="12.75">
      <c r="C53" s="167"/>
      <c r="D53" s="167"/>
      <c r="E53" s="167"/>
      <c r="F53" s="167"/>
      <c r="G53" s="167"/>
    </row>
    <row r="54" spans="3:7" ht="12.75">
      <c r="C54" s="167"/>
      <c r="D54" s="167"/>
      <c r="E54" s="167"/>
      <c r="F54" s="167"/>
      <c r="G54" s="167"/>
    </row>
    <row r="55" spans="3:7" ht="12.75">
      <c r="C55" s="167"/>
      <c r="D55" s="167"/>
      <c r="E55" s="167"/>
      <c r="F55" s="167"/>
      <c r="G55" s="167"/>
    </row>
    <row r="56" spans="3:7" ht="12.75">
      <c r="C56" s="167"/>
      <c r="D56" s="167"/>
      <c r="E56" s="167"/>
      <c r="F56" s="167"/>
      <c r="G56" s="167"/>
    </row>
    <row r="57" spans="3:7" ht="12.75">
      <c r="C57" s="167"/>
      <c r="D57" s="167"/>
      <c r="E57" s="167"/>
      <c r="F57" s="167"/>
      <c r="G57" s="167"/>
    </row>
    <row r="58" spans="3:7" ht="12.75">
      <c r="C58" s="167"/>
      <c r="D58" s="167"/>
      <c r="E58" s="167"/>
      <c r="F58" s="167"/>
      <c r="G58" s="167"/>
    </row>
    <row r="59" spans="3:7" ht="12.75">
      <c r="C59" s="167"/>
      <c r="D59" s="167"/>
      <c r="E59" s="167"/>
      <c r="F59" s="167"/>
      <c r="G59" s="167"/>
    </row>
  </sheetData>
  <sheetProtection/>
  <mergeCells count="25"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1:D51"/>
    <mergeCell ref="C45:D45"/>
    <mergeCell ref="C46:D46"/>
    <mergeCell ref="C47:D47"/>
    <mergeCell ref="C48:D48"/>
    <mergeCell ref="C49:D49"/>
    <mergeCell ref="C50:D5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">
      <selection activeCell="G39" sqref="G39"/>
    </sheetView>
  </sheetViews>
  <sheetFormatPr defaultColWidth="9.00390625" defaultRowHeight="12.75"/>
  <cols>
    <col min="1" max="1" width="55.75390625" style="0" customWidth="1"/>
    <col min="2" max="2" width="32.625" style="0" customWidth="1"/>
    <col min="3" max="5" width="12.00390625" style="0" customWidth="1"/>
  </cols>
  <sheetData>
    <row r="1" spans="1:5" ht="12.75">
      <c r="A1" s="893" t="s">
        <v>862</v>
      </c>
      <c r="B1" s="893"/>
      <c r="C1" s="893"/>
      <c r="D1" s="893"/>
      <c r="E1" s="893"/>
    </row>
    <row r="2" spans="1:5" ht="12.75">
      <c r="A2" s="893" t="s">
        <v>863</v>
      </c>
      <c r="B2" s="893"/>
      <c r="C2" s="893"/>
      <c r="D2" s="893"/>
      <c r="E2" s="893"/>
    </row>
    <row r="3" spans="1:5" ht="12.75">
      <c r="A3" s="434" t="s">
        <v>864</v>
      </c>
      <c r="B3" s="435"/>
      <c r="C3" s="77"/>
      <c r="D3" s="77"/>
      <c r="E3" s="82"/>
    </row>
    <row r="4" spans="1:5" ht="12.75">
      <c r="A4" s="436" t="s">
        <v>865</v>
      </c>
      <c r="B4" s="437"/>
      <c r="C4" s="437"/>
      <c r="D4" s="437"/>
      <c r="E4" s="92"/>
    </row>
    <row r="5" spans="1:6" s="49" customFormat="1" ht="10.5">
      <c r="A5" s="841" t="s">
        <v>866</v>
      </c>
      <c r="B5" s="894" t="s">
        <v>867</v>
      </c>
      <c r="C5" s="196" t="s">
        <v>769</v>
      </c>
      <c r="D5" s="196" t="s">
        <v>769</v>
      </c>
      <c r="E5" s="187" t="s">
        <v>769</v>
      </c>
      <c r="F5" s="193"/>
    </row>
    <row r="6" spans="1:6" ht="12.75">
      <c r="A6" s="843"/>
      <c r="B6" s="895"/>
      <c r="C6" s="213" t="s">
        <v>868</v>
      </c>
      <c r="D6" s="213" t="s">
        <v>677</v>
      </c>
      <c r="E6" s="438" t="s">
        <v>869</v>
      </c>
      <c r="F6" s="439"/>
    </row>
    <row r="7" spans="1:5" ht="12.75">
      <c r="A7" s="188" t="s">
        <v>870</v>
      </c>
      <c r="B7" s="440" t="s">
        <v>871</v>
      </c>
      <c r="C7" s="441">
        <v>183.77358849983244</v>
      </c>
      <c r="D7" s="441">
        <v>110.6556297607278</v>
      </c>
      <c r="E7" s="441">
        <v>100.66264416936966</v>
      </c>
    </row>
    <row r="8" spans="1:5" ht="12.75">
      <c r="A8" s="92" t="s">
        <v>872</v>
      </c>
      <c r="B8" s="442" t="s">
        <v>873</v>
      </c>
      <c r="C8" s="443">
        <v>163.83837479076405</v>
      </c>
      <c r="D8" s="443">
        <v>104.59350391201366</v>
      </c>
      <c r="E8" s="443">
        <v>101.79107557976805</v>
      </c>
    </row>
    <row r="9" spans="1:5" ht="12.75">
      <c r="A9" s="444" t="s">
        <v>874</v>
      </c>
      <c r="B9" s="445" t="s">
        <v>875</v>
      </c>
      <c r="C9" s="443">
        <v>164.37157302284754</v>
      </c>
      <c r="D9" s="443">
        <v>104.36508411207785</v>
      </c>
      <c r="E9" s="443">
        <v>101.85356682648417</v>
      </c>
    </row>
    <row r="10" spans="1:5" ht="12.75">
      <c r="A10" s="446" t="s">
        <v>876</v>
      </c>
      <c r="B10" s="447" t="s">
        <v>877</v>
      </c>
      <c r="C10" s="443">
        <v>172.1719559961973</v>
      </c>
      <c r="D10" s="443">
        <v>113.93493603926376</v>
      </c>
      <c r="E10" s="443">
        <v>100.0210215290521</v>
      </c>
    </row>
    <row r="11" spans="1:5" ht="12.75">
      <c r="A11" s="446" t="s">
        <v>878</v>
      </c>
      <c r="B11" s="447" t="s">
        <v>879</v>
      </c>
      <c r="C11" s="443">
        <v>155.19032961605257</v>
      </c>
      <c r="D11" s="443">
        <v>80.15973589583623</v>
      </c>
      <c r="E11" s="443">
        <v>110.9488392343921</v>
      </c>
    </row>
    <row r="12" spans="1:8" ht="12.75">
      <c r="A12" s="446" t="s">
        <v>880</v>
      </c>
      <c r="B12" s="448" t="s">
        <v>881</v>
      </c>
      <c r="C12" s="443">
        <v>154.5413535286886</v>
      </c>
      <c r="D12" s="443">
        <v>105.95750601544141</v>
      </c>
      <c r="E12" s="443">
        <v>103.43211496168321</v>
      </c>
      <c r="H12" s="449"/>
    </row>
    <row r="13" spans="1:5" ht="12.75">
      <c r="A13" s="446" t="s">
        <v>882</v>
      </c>
      <c r="B13" s="447" t="s">
        <v>883</v>
      </c>
      <c r="C13" s="443">
        <v>123.63167012213516</v>
      </c>
      <c r="D13" s="443">
        <v>100.73432920774941</v>
      </c>
      <c r="E13" s="443">
        <v>100</v>
      </c>
    </row>
    <row r="14" spans="1:5" ht="12.75">
      <c r="A14" s="446" t="s">
        <v>884</v>
      </c>
      <c r="B14" s="447" t="s">
        <v>885</v>
      </c>
      <c r="C14" s="443">
        <v>257.87443896305876</v>
      </c>
      <c r="D14" s="443">
        <v>113.2898328242125</v>
      </c>
      <c r="E14" s="443">
        <v>100</v>
      </c>
    </row>
    <row r="15" spans="1:5" ht="12.75">
      <c r="A15" s="446" t="s">
        <v>886</v>
      </c>
      <c r="B15" s="450" t="s">
        <v>887</v>
      </c>
      <c r="C15" s="443">
        <v>184.72198925107364</v>
      </c>
      <c r="D15" s="443">
        <v>105.83621593258646</v>
      </c>
      <c r="E15" s="443">
        <v>100</v>
      </c>
    </row>
    <row r="16" spans="1:5" ht="15" customHeight="1">
      <c r="A16" s="451" t="s">
        <v>888</v>
      </c>
      <c r="B16" s="452" t="s">
        <v>889</v>
      </c>
      <c r="C16" s="443">
        <v>131.35350519189296</v>
      </c>
      <c r="D16" s="443">
        <v>109.21727617527308</v>
      </c>
      <c r="E16" s="443">
        <v>100</v>
      </c>
    </row>
    <row r="17" spans="1:5" ht="12.75">
      <c r="A17" s="446" t="s">
        <v>890</v>
      </c>
      <c r="B17" s="447" t="s">
        <v>891</v>
      </c>
      <c r="C17" s="443">
        <v>133.7379205086858</v>
      </c>
      <c r="D17" s="443">
        <v>108.75429932316997</v>
      </c>
      <c r="E17" s="443">
        <v>100</v>
      </c>
    </row>
    <row r="18" spans="1:5" ht="12.75">
      <c r="A18" s="444" t="s">
        <v>892</v>
      </c>
      <c r="B18" s="447" t="s">
        <v>893</v>
      </c>
      <c r="C18" s="443">
        <v>149.66559820665458</v>
      </c>
      <c r="D18" s="443">
        <v>111.7323570149251</v>
      </c>
      <c r="E18" s="443">
        <v>100</v>
      </c>
    </row>
    <row r="19" spans="1:5" ht="12.75">
      <c r="A19" s="453" t="s">
        <v>894</v>
      </c>
      <c r="B19" s="447" t="s">
        <v>895</v>
      </c>
      <c r="C19" s="443">
        <v>227.9832848632075</v>
      </c>
      <c r="D19" s="443">
        <v>105.71921192359291</v>
      </c>
      <c r="E19" s="443">
        <v>100</v>
      </c>
    </row>
    <row r="20" spans="1:5" ht="12.75">
      <c r="A20" s="453" t="s">
        <v>896</v>
      </c>
      <c r="B20" s="447" t="s">
        <v>897</v>
      </c>
      <c r="C20" s="443">
        <v>144.65907583551754</v>
      </c>
      <c r="D20" s="443">
        <v>100.45847067421644</v>
      </c>
      <c r="E20" s="443">
        <v>100</v>
      </c>
    </row>
    <row r="21" spans="1:5" ht="12.75">
      <c r="A21" s="92" t="s">
        <v>898</v>
      </c>
      <c r="B21" s="447" t="s">
        <v>899</v>
      </c>
      <c r="C21" s="443">
        <v>220.29006525664846</v>
      </c>
      <c r="D21" s="443">
        <v>101.69065638793502</v>
      </c>
      <c r="E21" s="443">
        <v>100</v>
      </c>
    </row>
    <row r="22" spans="1:5" ht="12" customHeight="1">
      <c r="A22" s="454" t="s">
        <v>900</v>
      </c>
      <c r="B22" s="447" t="s">
        <v>901</v>
      </c>
      <c r="C22" s="443">
        <v>176.50230084042056</v>
      </c>
      <c r="D22" s="443">
        <v>103.13355762087495</v>
      </c>
      <c r="E22" s="443">
        <v>100</v>
      </c>
    </row>
    <row r="23" spans="1:5" ht="12" customHeight="1">
      <c r="A23" s="453" t="s">
        <v>902</v>
      </c>
      <c r="B23" s="447" t="s">
        <v>903</v>
      </c>
      <c r="C23" s="443">
        <v>188.46639027127125</v>
      </c>
      <c r="D23" s="443">
        <v>103.50573482548828</v>
      </c>
      <c r="E23" s="443">
        <v>100</v>
      </c>
    </row>
    <row r="24" spans="1:5" ht="12" customHeight="1">
      <c r="A24" s="453" t="s">
        <v>904</v>
      </c>
      <c r="B24" s="447" t="s">
        <v>905</v>
      </c>
      <c r="C24" s="443">
        <v>113.6363636363636</v>
      </c>
      <c r="D24" s="443">
        <v>100</v>
      </c>
      <c r="E24" s="443">
        <v>100</v>
      </c>
    </row>
    <row r="25" spans="1:5" ht="12" customHeight="1">
      <c r="A25" s="455" t="s">
        <v>906</v>
      </c>
      <c r="B25" s="447" t="s">
        <v>907</v>
      </c>
      <c r="C25" s="443">
        <v>257.1732283376091</v>
      </c>
      <c r="D25" s="443">
        <v>100.87478961234801</v>
      </c>
      <c r="E25" s="443">
        <v>100</v>
      </c>
    </row>
    <row r="26" spans="1:5" ht="12" customHeight="1">
      <c r="A26" s="456" t="s">
        <v>908</v>
      </c>
      <c r="B26" s="447" t="s">
        <v>909</v>
      </c>
      <c r="C26" s="443">
        <v>231.7825198227327</v>
      </c>
      <c r="D26" s="443">
        <v>116.93903750158397</v>
      </c>
      <c r="E26" s="443">
        <v>100.09103507205575</v>
      </c>
    </row>
    <row r="27" spans="1:5" ht="12" customHeight="1">
      <c r="A27" s="456" t="s">
        <v>910</v>
      </c>
      <c r="B27" s="447" t="s">
        <v>911</v>
      </c>
      <c r="C27" s="457">
        <v>219.57715303594287</v>
      </c>
      <c r="D27" s="457">
        <v>118.59629435610091</v>
      </c>
      <c r="E27" s="457">
        <v>100.15024306464655</v>
      </c>
    </row>
    <row r="28" spans="1:5" ht="12" customHeight="1">
      <c r="A28" s="458" t="s">
        <v>912</v>
      </c>
      <c r="B28" s="447" t="s">
        <v>913</v>
      </c>
      <c r="C28" s="457">
        <v>248.17226412725725</v>
      </c>
      <c r="D28" s="457">
        <v>108.86149670577312</v>
      </c>
      <c r="E28" s="457">
        <v>100</v>
      </c>
    </row>
    <row r="29" spans="1:5" ht="12" customHeight="1">
      <c r="A29" s="458" t="s">
        <v>914</v>
      </c>
      <c r="B29" s="459" t="s">
        <v>915</v>
      </c>
      <c r="C29" s="457">
        <v>217.91529350415354</v>
      </c>
      <c r="D29" s="457">
        <v>120.032977470938</v>
      </c>
      <c r="E29" s="457">
        <v>100.17049564073288</v>
      </c>
    </row>
    <row r="30" spans="1:5" ht="12" customHeight="1">
      <c r="A30" s="460" t="s">
        <v>916</v>
      </c>
      <c r="B30" s="459" t="s">
        <v>917</v>
      </c>
      <c r="C30" s="457">
        <v>141.04980505966014</v>
      </c>
      <c r="D30" s="457">
        <v>109.41493458518356</v>
      </c>
      <c r="E30" s="457">
        <v>100</v>
      </c>
    </row>
    <row r="31" spans="1:5" ht="12" customHeight="1">
      <c r="A31" s="455" t="s">
        <v>918</v>
      </c>
      <c r="B31" s="447" t="s">
        <v>919</v>
      </c>
      <c r="C31" s="457">
        <v>256.62081680829516</v>
      </c>
      <c r="D31" s="457">
        <v>117.09487124001483</v>
      </c>
      <c r="E31" s="457">
        <v>100</v>
      </c>
    </row>
    <row r="32" spans="1:5" ht="12" customHeight="1">
      <c r="A32" s="456" t="s">
        <v>920</v>
      </c>
      <c r="B32" s="461" t="s">
        <v>921</v>
      </c>
      <c r="C32" s="443">
        <v>191.17428440641206</v>
      </c>
      <c r="D32" s="443">
        <v>117.20349080467894</v>
      </c>
      <c r="E32" s="443">
        <v>100</v>
      </c>
    </row>
    <row r="33" spans="1:5" ht="12" customHeight="1">
      <c r="A33" s="462" t="s">
        <v>922</v>
      </c>
      <c r="B33" s="461" t="s">
        <v>923</v>
      </c>
      <c r="C33" s="443">
        <v>189.99999999999997</v>
      </c>
      <c r="D33" s="443">
        <v>105.55555555555554</v>
      </c>
      <c r="E33" s="443">
        <v>100</v>
      </c>
    </row>
    <row r="34" spans="1:5" ht="12" customHeight="1">
      <c r="A34" s="462" t="s">
        <v>924</v>
      </c>
      <c r="B34" s="461" t="s">
        <v>923</v>
      </c>
      <c r="C34" s="443">
        <v>178.5117042837298</v>
      </c>
      <c r="D34" s="443">
        <v>103.18276278580858</v>
      </c>
      <c r="E34" s="443">
        <v>100</v>
      </c>
    </row>
    <row r="35" spans="1:5" ht="12" customHeight="1">
      <c r="A35" s="463" t="s">
        <v>925</v>
      </c>
      <c r="B35" s="461" t="s">
        <v>926</v>
      </c>
      <c r="C35" s="443">
        <v>124.70457354888286</v>
      </c>
      <c r="D35" s="443">
        <v>101.11641998396796</v>
      </c>
      <c r="E35" s="443">
        <v>100</v>
      </c>
    </row>
    <row r="36" spans="1:5" ht="12" customHeight="1">
      <c r="A36" s="462" t="s">
        <v>927</v>
      </c>
      <c r="B36" s="461" t="s">
        <v>928</v>
      </c>
      <c r="C36" s="443">
        <v>196.85712697465348</v>
      </c>
      <c r="D36" s="443">
        <v>119.25262111365838</v>
      </c>
      <c r="E36" s="443">
        <v>100</v>
      </c>
    </row>
    <row r="37" spans="1:5" ht="21" customHeight="1">
      <c r="A37" s="464" t="s">
        <v>929</v>
      </c>
      <c r="B37" s="461" t="s">
        <v>930</v>
      </c>
      <c r="C37" s="443">
        <v>184.8261375701624</v>
      </c>
      <c r="D37" s="443">
        <v>109.43957720143472</v>
      </c>
      <c r="E37" s="443">
        <v>100.70098351345302</v>
      </c>
    </row>
    <row r="38" spans="1:5" ht="13.5" customHeight="1">
      <c r="A38" s="465" t="s">
        <v>931</v>
      </c>
      <c r="B38" s="466" t="s">
        <v>932</v>
      </c>
      <c r="C38" s="443">
        <v>176.37940896621294</v>
      </c>
      <c r="D38" s="443">
        <v>109.24878120910184</v>
      </c>
      <c r="E38" s="443">
        <v>100</v>
      </c>
    </row>
    <row r="39" spans="1:5" ht="13.5" customHeight="1">
      <c r="A39" s="467" t="s">
        <v>933</v>
      </c>
      <c r="B39" s="468" t="s">
        <v>934</v>
      </c>
      <c r="C39" s="443">
        <v>290.2225277937699</v>
      </c>
      <c r="D39" s="443">
        <v>112.26658925720162</v>
      </c>
      <c r="E39" s="443">
        <v>100</v>
      </c>
    </row>
    <row r="40" spans="1:5" ht="13.5" customHeight="1">
      <c r="A40" s="469" t="s">
        <v>935</v>
      </c>
      <c r="B40" s="461" t="s">
        <v>936</v>
      </c>
      <c r="C40" s="443">
        <v>151.2674096281112</v>
      </c>
      <c r="D40" s="443">
        <v>101.62651693083637</v>
      </c>
      <c r="E40" s="443">
        <v>100</v>
      </c>
    </row>
    <row r="41" spans="1:5" ht="13.5" customHeight="1">
      <c r="A41" s="469" t="s">
        <v>937</v>
      </c>
      <c r="B41" s="470" t="s">
        <v>938</v>
      </c>
      <c r="C41" s="443">
        <v>323.7774732623947</v>
      </c>
      <c r="D41" s="443">
        <v>124.51702861703873</v>
      </c>
      <c r="E41" s="443">
        <v>104.48540755944194</v>
      </c>
    </row>
    <row r="42" spans="1:5" ht="13.5" customHeight="1">
      <c r="A42" s="465" t="s">
        <v>939</v>
      </c>
      <c r="C42" s="443">
        <v>170.15449797295477</v>
      </c>
      <c r="D42" s="443">
        <v>108.70944364928236</v>
      </c>
      <c r="E42" s="443">
        <v>100</v>
      </c>
    </row>
    <row r="43" spans="1:5" ht="13.5" thickBot="1">
      <c r="A43" s="471" t="s">
        <v>940</v>
      </c>
      <c r="B43" s="472"/>
      <c r="C43" s="473">
        <v>161.29475623138822</v>
      </c>
      <c r="D43" s="473">
        <v>108.02011426725396</v>
      </c>
      <c r="E43" s="473">
        <v>100.91346250870237</v>
      </c>
    </row>
    <row r="44" spans="1:5" ht="62.25" customHeight="1">
      <c r="A44" s="896" t="s">
        <v>941</v>
      </c>
      <c r="B44" s="896"/>
      <c r="C44" s="896"/>
      <c r="D44" s="896"/>
      <c r="E44" s="896"/>
    </row>
    <row r="45" spans="1:5" ht="13.5" customHeight="1">
      <c r="A45" s="841" t="s">
        <v>866</v>
      </c>
      <c r="B45" s="894" t="s">
        <v>867</v>
      </c>
      <c r="C45" s="196" t="s">
        <v>769</v>
      </c>
      <c r="D45" s="196" t="s">
        <v>769</v>
      </c>
      <c r="E45" s="187" t="s">
        <v>769</v>
      </c>
    </row>
    <row r="46" spans="1:5" ht="13.5" customHeight="1">
      <c r="A46" s="843"/>
      <c r="B46" s="895"/>
      <c r="C46" s="213" t="s">
        <v>868</v>
      </c>
      <c r="D46" s="213" t="s">
        <v>677</v>
      </c>
      <c r="E46" s="438" t="s">
        <v>869</v>
      </c>
    </row>
    <row r="47" spans="1:5" ht="15" customHeight="1">
      <c r="A47" s="92" t="s">
        <v>942</v>
      </c>
      <c r="B47" s="447" t="s">
        <v>943</v>
      </c>
      <c r="C47" s="457">
        <v>159.4034502269974</v>
      </c>
      <c r="D47" s="457">
        <v>128.40753325325508</v>
      </c>
      <c r="E47" s="457">
        <v>100</v>
      </c>
    </row>
    <row r="48" spans="1:5" ht="15" customHeight="1">
      <c r="A48" s="444" t="s">
        <v>944</v>
      </c>
      <c r="B48" s="447" t="s">
        <v>945</v>
      </c>
      <c r="C48" s="457">
        <v>166.21168454816217</v>
      </c>
      <c r="D48" s="457">
        <v>133.0061405796689</v>
      </c>
      <c r="E48" s="457">
        <v>100</v>
      </c>
    </row>
    <row r="49" spans="1:5" ht="15" customHeight="1">
      <c r="A49" s="444" t="s">
        <v>946</v>
      </c>
      <c r="B49" s="447" t="s">
        <v>947</v>
      </c>
      <c r="C49" s="457">
        <v>412.54570503487946</v>
      </c>
      <c r="D49" s="457">
        <v>115.11532998137892</v>
      </c>
      <c r="E49" s="457">
        <v>100</v>
      </c>
    </row>
    <row r="50" spans="1:5" ht="15" customHeight="1">
      <c r="A50" s="444" t="s">
        <v>948</v>
      </c>
      <c r="B50" s="474" t="s">
        <v>949</v>
      </c>
      <c r="C50" s="457">
        <v>100.00000000000001</v>
      </c>
      <c r="D50" s="457">
        <v>100</v>
      </c>
      <c r="E50" s="457">
        <v>100</v>
      </c>
    </row>
    <row r="51" spans="1:5" ht="15" customHeight="1">
      <c r="A51" s="92" t="s">
        <v>950</v>
      </c>
      <c r="B51" s="447" t="s">
        <v>951</v>
      </c>
      <c r="C51" s="457">
        <v>135.6215184084665</v>
      </c>
      <c r="D51" s="457">
        <v>101.22476606768684</v>
      </c>
      <c r="E51" s="457">
        <v>100</v>
      </c>
    </row>
    <row r="52" spans="1:5" ht="15" customHeight="1">
      <c r="A52" s="444" t="s">
        <v>952</v>
      </c>
      <c r="B52" s="474" t="s">
        <v>953</v>
      </c>
      <c r="C52" s="457">
        <v>123.17086893853957</v>
      </c>
      <c r="D52" s="457">
        <v>106.89556616940612</v>
      </c>
      <c r="E52" s="457">
        <v>100</v>
      </c>
    </row>
    <row r="53" spans="1:5" ht="15" customHeight="1">
      <c r="A53" s="444" t="s">
        <v>954</v>
      </c>
      <c r="B53" s="474" t="s">
        <v>955</v>
      </c>
      <c r="C53" s="457">
        <v>139.4754206050085</v>
      </c>
      <c r="D53" s="457">
        <v>100</v>
      </c>
      <c r="E53" s="457">
        <v>100</v>
      </c>
    </row>
    <row r="54" spans="1:5" ht="15" customHeight="1">
      <c r="A54" s="444" t="s">
        <v>956</v>
      </c>
      <c r="B54" s="447" t="s">
        <v>957</v>
      </c>
      <c r="C54" s="457">
        <v>130.93921689655826</v>
      </c>
      <c r="D54" s="457">
        <v>100</v>
      </c>
      <c r="E54" s="457">
        <v>100</v>
      </c>
    </row>
    <row r="55" spans="1:5" ht="15" customHeight="1">
      <c r="A55" s="92" t="s">
        <v>958</v>
      </c>
      <c r="B55" s="474" t="s">
        <v>959</v>
      </c>
      <c r="C55" s="457">
        <v>99.95217369387701</v>
      </c>
      <c r="D55" s="457">
        <v>99.93318393210896</v>
      </c>
      <c r="E55" s="457">
        <v>100</v>
      </c>
    </row>
    <row r="56" spans="1:5" ht="15" customHeight="1">
      <c r="A56" s="444" t="s">
        <v>960</v>
      </c>
      <c r="B56" s="474" t="s">
        <v>961</v>
      </c>
      <c r="C56" s="457">
        <v>100</v>
      </c>
      <c r="D56" s="457">
        <v>99.9</v>
      </c>
      <c r="E56" s="457">
        <v>100</v>
      </c>
    </row>
    <row r="57" spans="1:5" ht="15" customHeight="1">
      <c r="A57" s="92" t="s">
        <v>962</v>
      </c>
      <c r="B57" s="447" t="s">
        <v>963</v>
      </c>
      <c r="C57" s="457">
        <v>137.65238096181113</v>
      </c>
      <c r="D57" s="457">
        <v>108.3665254492926</v>
      </c>
      <c r="E57" s="457">
        <v>100</v>
      </c>
    </row>
    <row r="58" spans="1:5" ht="21.75" customHeight="1">
      <c r="A58" s="475" t="s">
        <v>964</v>
      </c>
      <c r="B58" s="476"/>
      <c r="C58" s="457">
        <v>117.32564584112882</v>
      </c>
      <c r="D58" s="457">
        <v>100.63884320258106</v>
      </c>
      <c r="E58" s="457">
        <v>100</v>
      </c>
    </row>
    <row r="59" spans="1:5" ht="15" customHeight="1">
      <c r="A59" s="444" t="s">
        <v>965</v>
      </c>
      <c r="B59" s="447" t="s">
        <v>966</v>
      </c>
      <c r="C59" s="457">
        <v>183.38765895218484</v>
      </c>
      <c r="D59" s="457">
        <v>125.64731963983353</v>
      </c>
      <c r="E59" s="457">
        <v>100</v>
      </c>
    </row>
    <row r="60" spans="1:5" ht="15" customHeight="1">
      <c r="A60" s="444" t="s">
        <v>967</v>
      </c>
      <c r="B60" s="447" t="s">
        <v>968</v>
      </c>
      <c r="C60" s="457">
        <v>141.08091684323105</v>
      </c>
      <c r="D60" s="457">
        <v>106.81409848709993</v>
      </c>
      <c r="E60" s="457">
        <v>100</v>
      </c>
    </row>
    <row r="61" spans="1:5" ht="15" customHeight="1">
      <c r="A61" s="92" t="s">
        <v>969</v>
      </c>
      <c r="B61" s="447" t="s">
        <v>970</v>
      </c>
      <c r="C61" s="457">
        <v>243.53943985928834</v>
      </c>
      <c r="D61" s="457">
        <v>112.5</v>
      </c>
      <c r="E61" s="457">
        <v>100</v>
      </c>
    </row>
    <row r="62" spans="1:5" ht="15" customHeight="1">
      <c r="A62" s="444" t="s">
        <v>971</v>
      </c>
      <c r="B62" s="447" t="s">
        <v>972</v>
      </c>
      <c r="C62" s="443">
        <v>243.5</v>
      </c>
      <c r="D62" s="443">
        <v>112.5</v>
      </c>
      <c r="E62" s="443">
        <v>100</v>
      </c>
    </row>
    <row r="63" spans="1:5" ht="24" customHeight="1">
      <c r="A63" s="454" t="s">
        <v>973</v>
      </c>
      <c r="B63" s="447" t="s">
        <v>974</v>
      </c>
      <c r="C63" s="457">
        <v>209.57941243853224</v>
      </c>
      <c r="D63" s="457">
        <v>117.96263619875964</v>
      </c>
      <c r="E63" s="457">
        <v>108.15805144858611</v>
      </c>
    </row>
    <row r="64" spans="1:5" ht="15" customHeight="1">
      <c r="A64" s="444" t="s">
        <v>975</v>
      </c>
      <c r="B64" s="447" t="s">
        <v>976</v>
      </c>
      <c r="C64" s="457">
        <v>202.48693369608225</v>
      </c>
      <c r="D64" s="457">
        <v>111.02739662358974</v>
      </c>
      <c r="E64" s="457">
        <v>100</v>
      </c>
    </row>
    <row r="65" spans="1:5" ht="15" customHeight="1">
      <c r="A65" s="444" t="s">
        <v>977</v>
      </c>
      <c r="B65" s="447" t="s">
        <v>978</v>
      </c>
      <c r="C65" s="457">
        <v>238.0952380952381</v>
      </c>
      <c r="D65" s="457">
        <v>149.99999999999997</v>
      </c>
      <c r="E65" s="457">
        <v>149.99999999999997</v>
      </c>
    </row>
    <row r="66" spans="1:5" ht="15" customHeight="1">
      <c r="A66" s="92" t="s">
        <v>979</v>
      </c>
      <c r="B66" s="447" t="s">
        <v>980</v>
      </c>
      <c r="C66" s="457">
        <v>176.46322158302223</v>
      </c>
      <c r="D66" s="457">
        <v>111.77951519984835</v>
      </c>
      <c r="E66" s="457">
        <v>101.34534272678827</v>
      </c>
    </row>
    <row r="67" spans="1:5" ht="15" customHeight="1">
      <c r="A67" s="444" t="s">
        <v>981</v>
      </c>
      <c r="B67" s="447" t="s">
        <v>982</v>
      </c>
      <c r="C67" s="457">
        <v>176.89491509313862</v>
      </c>
      <c r="D67" s="457">
        <v>111.84798094916839</v>
      </c>
      <c r="E67" s="457">
        <v>101.39816997763174</v>
      </c>
    </row>
    <row r="68" spans="1:5" ht="15" customHeight="1">
      <c r="A68" s="444" t="s">
        <v>983</v>
      </c>
      <c r="B68" s="447" t="s">
        <v>984</v>
      </c>
      <c r="C68" s="457">
        <v>175.15065891664082</v>
      </c>
      <c r="D68" s="457">
        <v>110.9214362460295</v>
      </c>
      <c r="E68" s="457">
        <v>100</v>
      </c>
    </row>
    <row r="69" spans="1:5" ht="15" customHeight="1" thickBot="1">
      <c r="A69" s="477" t="s">
        <v>985</v>
      </c>
      <c r="B69" s="478" t="s">
        <v>986</v>
      </c>
      <c r="C69" s="473">
        <v>100</v>
      </c>
      <c r="D69" s="473">
        <v>100</v>
      </c>
      <c r="E69" s="473">
        <v>100</v>
      </c>
    </row>
  </sheetData>
  <sheetProtection/>
  <mergeCells count="7">
    <mergeCell ref="A1:E1"/>
    <mergeCell ref="A2:E2"/>
    <mergeCell ref="A5:A6"/>
    <mergeCell ref="B5:B6"/>
    <mergeCell ref="A44:E44"/>
    <mergeCell ref="A45:A46"/>
    <mergeCell ref="B45:B46"/>
  </mergeCells>
  <conditionalFormatting sqref="B45 B47:B69 E6 B5 A1:E4 A23:A44 B7:B41 E46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35" sqref="N35"/>
    </sheetView>
  </sheetViews>
  <sheetFormatPr defaultColWidth="9.25390625" defaultRowHeight="12.75"/>
  <cols>
    <col min="1" max="1" width="4.25390625" style="96" customWidth="1"/>
    <col min="2" max="2" width="29.75390625" style="96" customWidth="1"/>
    <col min="3" max="3" width="25.00390625" style="108" customWidth="1"/>
    <col min="4" max="10" width="6.875" style="91" customWidth="1"/>
    <col min="11" max="12" width="11.375" style="91" customWidth="1"/>
    <col min="13" max="16384" width="9.25390625" style="91" customWidth="1"/>
  </cols>
  <sheetData>
    <row r="1" spans="1:12" ht="12.75">
      <c r="A1" s="898" t="s">
        <v>987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</row>
    <row r="2" spans="1:12" ht="12.75">
      <c r="A2" s="899" t="s">
        <v>988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</row>
    <row r="3" spans="1:12" ht="12.75">
      <c r="A3" s="898" t="s">
        <v>989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</row>
    <row r="4" spans="1:12" ht="12.75">
      <c r="A4" s="900" t="s">
        <v>990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</row>
    <row r="6" spans="1:13" ht="12.75">
      <c r="A6" s="901" t="s">
        <v>991</v>
      </c>
      <c r="B6" s="901"/>
      <c r="C6" s="901" t="s">
        <v>992</v>
      </c>
      <c r="D6" s="904" t="s">
        <v>993</v>
      </c>
      <c r="E6" s="905"/>
      <c r="F6" s="905"/>
      <c r="G6" s="906"/>
      <c r="H6" s="907" t="s">
        <v>757</v>
      </c>
      <c r="I6" s="908"/>
      <c r="J6" s="909"/>
      <c r="K6" s="479" t="s">
        <v>994</v>
      </c>
      <c r="L6" s="479" t="s">
        <v>995</v>
      </c>
      <c r="M6" s="480"/>
    </row>
    <row r="7" spans="1:13" ht="12.75">
      <c r="A7" s="902"/>
      <c r="B7" s="902"/>
      <c r="C7" s="902"/>
      <c r="D7" s="481">
        <v>2012</v>
      </c>
      <c r="E7" s="481">
        <v>2013</v>
      </c>
      <c r="F7" s="481">
        <v>2014</v>
      </c>
      <c r="G7" s="481">
        <v>2015</v>
      </c>
      <c r="H7" s="833" t="s">
        <v>996</v>
      </c>
      <c r="I7" s="833"/>
      <c r="J7" s="834"/>
      <c r="K7" s="482" t="s">
        <v>997</v>
      </c>
      <c r="L7" s="482" t="s">
        <v>997</v>
      </c>
      <c r="M7" s="480"/>
    </row>
    <row r="8" spans="1:13" ht="12.75">
      <c r="A8" s="903"/>
      <c r="B8" s="903"/>
      <c r="C8" s="903"/>
      <c r="D8" s="213" t="s">
        <v>998</v>
      </c>
      <c r="E8" s="213" t="s">
        <v>998</v>
      </c>
      <c r="F8" s="213" t="s">
        <v>998</v>
      </c>
      <c r="G8" s="213" t="s">
        <v>998</v>
      </c>
      <c r="H8" s="483">
        <v>2014</v>
      </c>
      <c r="I8" s="483">
        <v>2015</v>
      </c>
      <c r="J8" s="483">
        <v>2016</v>
      </c>
      <c r="K8" s="484" t="s">
        <v>999</v>
      </c>
      <c r="L8" s="484" t="s">
        <v>999</v>
      </c>
      <c r="M8" s="80"/>
    </row>
    <row r="9" spans="1:13" ht="10.5" customHeight="1">
      <c r="A9" s="109" t="s">
        <v>1000</v>
      </c>
      <c r="B9" s="109"/>
      <c r="C9" s="485" t="s">
        <v>1001</v>
      </c>
      <c r="D9" s="49">
        <f>SUM(D10+D16+D18+D20+D22+D29+D30+D31+D32+D33+D34+D36+D37+D38+D39+D40)</f>
        <v>418</v>
      </c>
      <c r="E9" s="49">
        <f>SUM(E10+E16+E18+E20+E22+E29+E30+E31+E32+E33+E34+E36+E37+E38+E39+E40)</f>
        <v>437</v>
      </c>
      <c r="F9" s="49">
        <f>F10+F17+F19+F21+F22+F30+F31+F32+F33+F34+F36+F37+F38+F39+F40</f>
        <v>469</v>
      </c>
      <c r="G9" s="49">
        <f>G10+G17+G19+G21+G22+G30+G31+G32+G33+G34+G36+G37+G38+G39+G40</f>
        <v>512</v>
      </c>
      <c r="H9" s="49">
        <v>59</v>
      </c>
      <c r="I9" s="49">
        <f>SUM(I10+I16+I18+I20+I22+I29+I30+I31+I32+I33+I34+I36+I37+I38+I39+I40)</f>
        <v>48</v>
      </c>
      <c r="J9" s="49">
        <f>SUM(J10+J16+J18+J20+J22+J29+J30+J31+J32+J33+J34+J36+J37+J38+J39+J40)</f>
        <v>55</v>
      </c>
      <c r="K9" s="486">
        <f>J9/H9*100</f>
        <v>93.22033898305084</v>
      </c>
      <c r="L9" s="486">
        <f>J9/I9*100</f>
        <v>114.58333333333333</v>
      </c>
      <c r="M9" s="77"/>
    </row>
    <row r="10" spans="1:13" ht="20.25" customHeight="1">
      <c r="A10" s="487" t="s">
        <v>1002</v>
      </c>
      <c r="B10" s="487"/>
      <c r="C10" s="488" t="s">
        <v>1003</v>
      </c>
      <c r="D10" s="489">
        <v>116</v>
      </c>
      <c r="E10" s="489">
        <v>162</v>
      </c>
      <c r="F10" s="489">
        <v>170</v>
      </c>
      <c r="G10" s="489">
        <v>137</v>
      </c>
      <c r="H10" s="489">
        <v>17</v>
      </c>
      <c r="I10" s="489">
        <v>10</v>
      </c>
      <c r="J10" s="489">
        <v>14</v>
      </c>
      <c r="K10" s="486">
        <f>J10/H10*100</f>
        <v>82.35294117647058</v>
      </c>
      <c r="L10" s="486">
        <f>J10/I10*100</f>
        <v>140</v>
      </c>
      <c r="M10" s="77"/>
    </row>
    <row r="11" spans="1:12" ht="11.25" customHeight="1">
      <c r="A11" s="96" t="s">
        <v>1004</v>
      </c>
      <c r="C11" s="108" t="s">
        <v>1005</v>
      </c>
      <c r="D11" s="490"/>
      <c r="E11" s="490"/>
      <c r="F11" s="490"/>
      <c r="G11" s="490"/>
      <c r="H11" s="490"/>
      <c r="I11" s="490"/>
      <c r="J11" s="490"/>
      <c r="K11" s="486"/>
      <c r="L11" s="486"/>
    </row>
    <row r="12" spans="2:12" ht="10.5" customHeight="1">
      <c r="B12" s="96" t="s">
        <v>1006</v>
      </c>
      <c r="C12" s="491" t="s">
        <v>1007</v>
      </c>
      <c r="D12" s="49">
        <v>4</v>
      </c>
      <c r="E12" s="49">
        <v>4</v>
      </c>
      <c r="F12" s="49">
        <v>5</v>
      </c>
      <c r="G12" s="49">
        <v>6</v>
      </c>
      <c r="H12" s="49"/>
      <c r="I12" s="49"/>
      <c r="J12" s="49">
        <v>1</v>
      </c>
      <c r="K12" s="486"/>
      <c r="L12" s="486"/>
    </row>
    <row r="13" spans="2:12" ht="10.5" customHeight="1">
      <c r="B13" s="96" t="s">
        <v>1008</v>
      </c>
      <c r="C13" s="491" t="s">
        <v>1009</v>
      </c>
      <c r="D13" s="49"/>
      <c r="E13" s="49"/>
      <c r="F13" s="49">
        <v>2</v>
      </c>
      <c r="G13" s="49">
        <v>1</v>
      </c>
      <c r="H13" s="49"/>
      <c r="I13" s="49"/>
      <c r="J13" s="49"/>
      <c r="K13" s="486"/>
      <c r="L13" s="486"/>
    </row>
    <row r="14" spans="2:12" ht="16.5" customHeight="1">
      <c r="B14" s="207" t="s">
        <v>1010</v>
      </c>
      <c r="C14" s="492" t="s">
        <v>1011</v>
      </c>
      <c r="D14" s="49">
        <v>105</v>
      </c>
      <c r="E14" s="49">
        <v>151</v>
      </c>
      <c r="F14" s="49">
        <v>159</v>
      </c>
      <c r="G14" s="49">
        <v>129</v>
      </c>
      <c r="H14" s="49">
        <v>14</v>
      </c>
      <c r="I14" s="49">
        <v>6</v>
      </c>
      <c r="J14" s="49">
        <v>9</v>
      </c>
      <c r="K14" s="486">
        <f>J14/H14*100</f>
        <v>64.28571428571429</v>
      </c>
      <c r="L14" s="486">
        <f>J14/I14*100</f>
        <v>150</v>
      </c>
    </row>
    <row r="15" spans="2:12" ht="10.5" customHeight="1">
      <c r="B15" s="96" t="s">
        <v>1012</v>
      </c>
      <c r="C15" s="491" t="s">
        <v>1013</v>
      </c>
      <c r="D15" s="49">
        <v>7</v>
      </c>
      <c r="E15" s="49">
        <v>7</v>
      </c>
      <c r="F15" s="49">
        <v>4</v>
      </c>
      <c r="G15" s="49"/>
      <c r="H15" s="49">
        <v>3</v>
      </c>
      <c r="I15" s="49">
        <v>4</v>
      </c>
      <c r="J15" s="49">
        <v>4</v>
      </c>
      <c r="K15" s="486">
        <f>J15/H15*100</f>
        <v>133.33333333333331</v>
      </c>
      <c r="L15" s="486">
        <f>J15/I15*100</f>
        <v>100</v>
      </c>
    </row>
    <row r="16" spans="1:12" ht="10.5" customHeight="1">
      <c r="A16" s="96" t="s">
        <v>1014</v>
      </c>
      <c r="C16" s="108" t="s">
        <v>1015</v>
      </c>
      <c r="D16" s="49"/>
      <c r="E16" s="49">
        <v>2</v>
      </c>
      <c r="F16" s="49"/>
      <c r="G16" s="49">
        <v>1</v>
      </c>
      <c r="H16" s="49">
        <v>1</v>
      </c>
      <c r="I16" s="49"/>
      <c r="J16" s="49"/>
      <c r="K16" s="486"/>
      <c r="L16" s="486"/>
    </row>
    <row r="17" spans="1:12" ht="10.5" customHeight="1">
      <c r="A17" s="96" t="s">
        <v>1016</v>
      </c>
      <c r="C17" s="108" t="s">
        <v>1017</v>
      </c>
      <c r="D17" s="49"/>
      <c r="E17" s="49"/>
      <c r="F17" s="49">
        <v>1</v>
      </c>
      <c r="G17" s="49"/>
      <c r="H17" s="49"/>
      <c r="I17" s="49"/>
      <c r="J17" s="49"/>
      <c r="K17" s="486"/>
      <c r="L17" s="486"/>
    </row>
    <row r="18" spans="1:12" ht="10.5" customHeight="1">
      <c r="A18" s="96" t="s">
        <v>1018</v>
      </c>
      <c r="C18" s="108" t="s">
        <v>1019</v>
      </c>
      <c r="D18" s="49">
        <v>3</v>
      </c>
      <c r="E18" s="49">
        <v>6</v>
      </c>
      <c r="F18" s="49"/>
      <c r="G18" s="49"/>
      <c r="H18" s="49">
        <v>1</v>
      </c>
      <c r="I18" s="49"/>
      <c r="J18" s="49"/>
      <c r="K18" s="486"/>
      <c r="L18" s="486"/>
    </row>
    <row r="19" spans="1:12" ht="10.5" customHeight="1">
      <c r="A19" s="96" t="s">
        <v>1020</v>
      </c>
      <c r="C19" s="108" t="s">
        <v>1021</v>
      </c>
      <c r="D19" s="49"/>
      <c r="E19" s="49"/>
      <c r="F19" s="49">
        <v>7</v>
      </c>
      <c r="G19" s="49">
        <v>9</v>
      </c>
      <c r="H19" s="49"/>
      <c r="I19" s="49"/>
      <c r="J19" s="49"/>
      <c r="K19" s="486"/>
      <c r="L19" s="486"/>
    </row>
    <row r="20" spans="1:12" ht="10.5" customHeight="1">
      <c r="A20" s="96" t="s">
        <v>1022</v>
      </c>
      <c r="C20" s="108" t="s">
        <v>1023</v>
      </c>
      <c r="D20" s="49">
        <v>2</v>
      </c>
      <c r="E20" s="49"/>
      <c r="F20" s="49"/>
      <c r="G20" s="49"/>
      <c r="H20" s="49"/>
      <c r="I20" s="49"/>
      <c r="J20" s="49"/>
      <c r="K20" s="486"/>
      <c r="L20" s="486"/>
    </row>
    <row r="21" spans="1:12" ht="10.5" customHeight="1">
      <c r="A21" s="96" t="s">
        <v>1024</v>
      </c>
      <c r="C21" s="108" t="s">
        <v>1025</v>
      </c>
      <c r="D21" s="49"/>
      <c r="E21" s="49"/>
      <c r="F21" s="49"/>
      <c r="G21" s="49">
        <v>1</v>
      </c>
      <c r="H21" s="49"/>
      <c r="I21" s="49"/>
      <c r="J21" s="49"/>
      <c r="K21" s="486"/>
      <c r="L21" s="486"/>
    </row>
    <row r="22" spans="1:12" ht="10.5" customHeight="1">
      <c r="A22" s="96" t="s">
        <v>1026</v>
      </c>
      <c r="C22" s="108" t="s">
        <v>1027</v>
      </c>
      <c r="D22" s="49">
        <v>182</v>
      </c>
      <c r="E22" s="49">
        <v>192</v>
      </c>
      <c r="F22" s="49">
        <f>F24+F25+F26+F27+F28</f>
        <v>216</v>
      </c>
      <c r="G22" s="49">
        <f>G24+G25+G26+G27+G28</f>
        <v>278</v>
      </c>
      <c r="H22" s="49">
        <v>33</v>
      </c>
      <c r="I22" s="49">
        <v>29</v>
      </c>
      <c r="J22" s="49">
        <v>34</v>
      </c>
      <c r="K22" s="486">
        <f>J22/H22*100</f>
        <v>103.03030303030303</v>
      </c>
      <c r="L22" s="486">
        <f>J22/I22*100</f>
        <v>117.24137931034481</v>
      </c>
    </row>
    <row r="23" spans="1:12" ht="10.5" customHeight="1">
      <c r="A23" s="96" t="s">
        <v>1004</v>
      </c>
      <c r="C23" s="108" t="s">
        <v>1005</v>
      </c>
      <c r="D23" s="49"/>
      <c r="E23" s="49"/>
      <c r="F23" s="49"/>
      <c r="G23" s="49"/>
      <c r="H23" s="49"/>
      <c r="I23" s="49"/>
      <c r="J23" s="49"/>
      <c r="K23" s="486"/>
      <c r="L23" s="486"/>
    </row>
    <row r="24" spans="2:12" ht="10.5" customHeight="1">
      <c r="B24" s="96" t="s">
        <v>1028</v>
      </c>
      <c r="C24" s="491" t="s">
        <v>1029</v>
      </c>
      <c r="D24" s="49">
        <v>166</v>
      </c>
      <c r="E24" s="49">
        <v>169</v>
      </c>
      <c r="F24" s="49">
        <v>192</v>
      </c>
      <c r="G24" s="49">
        <v>247</v>
      </c>
      <c r="H24" s="49">
        <v>32</v>
      </c>
      <c r="I24" s="49">
        <v>24</v>
      </c>
      <c r="J24" s="49">
        <v>33</v>
      </c>
      <c r="K24" s="486">
        <f>J24/H24*100</f>
        <v>103.125</v>
      </c>
      <c r="L24" s="486">
        <f>J24/I24*100</f>
        <v>137.5</v>
      </c>
    </row>
    <row r="25" spans="2:13" ht="10.5" customHeight="1">
      <c r="B25" s="96" t="s">
        <v>1030</v>
      </c>
      <c r="C25" s="491" t="s">
        <v>1031</v>
      </c>
      <c r="D25" s="49">
        <v>1</v>
      </c>
      <c r="E25" s="49"/>
      <c r="F25" s="49"/>
      <c r="G25" s="49">
        <v>1</v>
      </c>
      <c r="H25" s="49"/>
      <c r="I25" s="49"/>
      <c r="J25" s="49"/>
      <c r="K25" s="486"/>
      <c r="L25" s="486"/>
      <c r="M25" s="486"/>
    </row>
    <row r="26" spans="2:12" ht="10.5" customHeight="1">
      <c r="B26" s="96" t="s">
        <v>1032</v>
      </c>
      <c r="C26" s="491" t="s">
        <v>1033</v>
      </c>
      <c r="D26" s="49">
        <v>5</v>
      </c>
      <c r="E26" s="49">
        <v>1</v>
      </c>
      <c r="F26" s="49">
        <v>1</v>
      </c>
      <c r="G26" s="49">
        <v>4</v>
      </c>
      <c r="H26" s="49"/>
      <c r="I26" s="49">
        <v>1</v>
      </c>
      <c r="J26" s="49"/>
      <c r="K26" s="486"/>
      <c r="L26" s="486"/>
    </row>
    <row r="27" spans="2:12" ht="10.5" customHeight="1">
      <c r="B27" s="96" t="s">
        <v>1034</v>
      </c>
      <c r="C27" s="491" t="s">
        <v>1035</v>
      </c>
      <c r="D27" s="49">
        <v>5</v>
      </c>
      <c r="E27" s="49">
        <v>8</v>
      </c>
      <c r="F27" s="49">
        <v>11</v>
      </c>
      <c r="G27" s="49">
        <v>8</v>
      </c>
      <c r="H27" s="49">
        <v>1</v>
      </c>
      <c r="I27" s="49">
        <v>2</v>
      </c>
      <c r="J27" s="49">
        <v>1</v>
      </c>
      <c r="K27" s="486"/>
      <c r="L27" s="486">
        <f>J27/I27*100</f>
        <v>50</v>
      </c>
    </row>
    <row r="28" spans="2:12" ht="10.5" customHeight="1">
      <c r="B28" s="96" t="s">
        <v>1036</v>
      </c>
      <c r="C28" s="491" t="s">
        <v>1037</v>
      </c>
      <c r="D28" s="49">
        <v>2</v>
      </c>
      <c r="E28" s="49">
        <v>14</v>
      </c>
      <c r="F28" s="49">
        <v>12</v>
      </c>
      <c r="G28" s="49">
        <v>18</v>
      </c>
      <c r="H28" s="49"/>
      <c r="I28" s="49"/>
      <c r="J28" s="49"/>
      <c r="K28" s="486"/>
      <c r="L28" s="486"/>
    </row>
    <row r="29" spans="1:12" ht="10.5" customHeight="1" hidden="1">
      <c r="A29" s="96" t="s">
        <v>1038</v>
      </c>
      <c r="C29" s="108" t="s">
        <v>1039</v>
      </c>
      <c r="D29" s="49"/>
      <c r="E29" s="49"/>
      <c r="F29" s="49"/>
      <c r="G29" s="49"/>
      <c r="H29" s="49"/>
      <c r="I29" s="49"/>
      <c r="J29" s="49"/>
      <c r="K29" s="486"/>
      <c r="L29" s="486" t="e">
        <f>J29/I29*100</f>
        <v>#DIV/0!</v>
      </c>
    </row>
    <row r="30" spans="1:12" ht="10.5" customHeight="1">
      <c r="A30" s="96" t="s">
        <v>1040</v>
      </c>
      <c r="C30" s="108" t="s">
        <v>1041</v>
      </c>
      <c r="D30" s="49"/>
      <c r="E30" s="49"/>
      <c r="F30" s="49"/>
      <c r="G30" s="49">
        <v>3</v>
      </c>
      <c r="H30" s="49">
        <v>1</v>
      </c>
      <c r="I30" s="49">
        <v>1</v>
      </c>
      <c r="J30" s="49"/>
      <c r="K30" s="486"/>
      <c r="L30" s="486">
        <f>J30/I30*100</f>
        <v>0</v>
      </c>
    </row>
    <row r="31" spans="1:12" ht="10.5" customHeight="1">
      <c r="A31" s="96" t="s">
        <v>1042</v>
      </c>
      <c r="C31" s="108" t="s">
        <v>1043</v>
      </c>
      <c r="D31" s="49">
        <v>8</v>
      </c>
      <c r="E31" s="49">
        <v>9</v>
      </c>
      <c r="F31" s="49">
        <v>8</v>
      </c>
      <c r="G31" s="49">
        <v>12</v>
      </c>
      <c r="H31" s="49"/>
      <c r="I31" s="49">
        <v>3</v>
      </c>
      <c r="J31" s="49">
        <v>1</v>
      </c>
      <c r="K31" s="486"/>
      <c r="L31" s="486"/>
    </row>
    <row r="32" spans="1:12" ht="10.5" customHeight="1">
      <c r="A32" s="96" t="s">
        <v>1044</v>
      </c>
      <c r="C32" s="108" t="s">
        <v>1045</v>
      </c>
      <c r="D32" s="49">
        <v>6</v>
      </c>
      <c r="E32" s="49">
        <v>7</v>
      </c>
      <c r="F32" s="49">
        <v>3</v>
      </c>
      <c r="G32" s="49">
        <v>2</v>
      </c>
      <c r="H32" s="49"/>
      <c r="I32" s="49"/>
      <c r="J32" s="49"/>
      <c r="K32" s="486"/>
      <c r="L32" s="486"/>
    </row>
    <row r="33" spans="1:12" ht="10.5" customHeight="1">
      <c r="A33" s="96" t="s">
        <v>1046</v>
      </c>
      <c r="C33" s="108" t="s">
        <v>1047</v>
      </c>
      <c r="D33" s="49">
        <v>70</v>
      </c>
      <c r="E33" s="49">
        <v>13</v>
      </c>
      <c r="F33" s="49">
        <v>14</v>
      </c>
      <c r="G33" s="49">
        <v>10</v>
      </c>
      <c r="H33" s="49">
        <v>2</v>
      </c>
      <c r="I33" s="49"/>
      <c r="J33" s="49">
        <v>1</v>
      </c>
      <c r="K33" s="486"/>
      <c r="L33" s="486"/>
    </row>
    <row r="34" spans="1:12" ht="12" customHeight="1">
      <c r="A34" s="96" t="s">
        <v>1048</v>
      </c>
      <c r="C34" s="897" t="s">
        <v>1049</v>
      </c>
      <c r="D34" s="49">
        <v>27</v>
      </c>
      <c r="E34" s="49">
        <v>39</v>
      </c>
      <c r="F34" s="49">
        <v>36</v>
      </c>
      <c r="G34" s="49">
        <v>47</v>
      </c>
      <c r="H34" s="49">
        <v>2</v>
      </c>
      <c r="I34" s="49">
        <v>2</v>
      </c>
      <c r="J34" s="49">
        <v>3</v>
      </c>
      <c r="K34" s="486">
        <f>J34/H34*100</f>
        <v>150</v>
      </c>
      <c r="L34" s="486">
        <f>J34/I34*100</f>
        <v>150</v>
      </c>
    </row>
    <row r="35" spans="1:12" ht="12" customHeight="1">
      <c r="A35" s="96" t="s">
        <v>1050</v>
      </c>
      <c r="C35" s="897"/>
      <c r="D35" s="49"/>
      <c r="E35" s="49"/>
      <c r="F35" s="49"/>
      <c r="G35" s="49"/>
      <c r="H35" s="49"/>
      <c r="I35" s="49"/>
      <c r="J35" s="49"/>
      <c r="K35" s="486"/>
      <c r="L35" s="486"/>
    </row>
    <row r="36" spans="1:12" ht="10.5" customHeight="1">
      <c r="A36" s="96" t="s">
        <v>1051</v>
      </c>
      <c r="C36" s="108" t="s">
        <v>1052</v>
      </c>
      <c r="D36" s="49">
        <v>2</v>
      </c>
      <c r="E36" s="49">
        <v>2</v>
      </c>
      <c r="F36" s="49">
        <v>3</v>
      </c>
      <c r="G36" s="49">
        <v>5</v>
      </c>
      <c r="H36" s="49">
        <v>1</v>
      </c>
      <c r="I36" s="49">
        <v>1</v>
      </c>
      <c r="J36" s="49"/>
      <c r="K36" s="486"/>
      <c r="L36" s="486">
        <f>J36/I36*100</f>
        <v>0</v>
      </c>
    </row>
    <row r="37" spans="1:12" ht="10.5" customHeight="1">
      <c r="A37" s="96" t="s">
        <v>1053</v>
      </c>
      <c r="C37" s="108" t="s">
        <v>1054</v>
      </c>
      <c r="D37" s="49">
        <v>2</v>
      </c>
      <c r="E37" s="49">
        <v>5</v>
      </c>
      <c r="F37" s="49">
        <v>10</v>
      </c>
      <c r="G37" s="49">
        <v>7</v>
      </c>
      <c r="H37" s="49">
        <v>1</v>
      </c>
      <c r="I37" s="49">
        <v>2</v>
      </c>
      <c r="J37" s="49">
        <v>2</v>
      </c>
      <c r="K37" s="486"/>
      <c r="L37" s="486">
        <f>J37/I37*100</f>
        <v>100</v>
      </c>
    </row>
    <row r="38" spans="1:12" ht="10.5" customHeight="1">
      <c r="A38" s="95" t="s">
        <v>1055</v>
      </c>
      <c r="B38" s="95"/>
      <c r="C38" s="107" t="s">
        <v>1056</v>
      </c>
      <c r="D38" s="52"/>
      <c r="E38" s="52"/>
      <c r="F38" s="52">
        <v>1</v>
      </c>
      <c r="G38" s="52">
        <v>1</v>
      </c>
      <c r="H38" s="52"/>
      <c r="I38" s="52"/>
      <c r="J38" s="52"/>
      <c r="K38" s="486"/>
      <c r="L38" s="486"/>
    </row>
    <row r="39" spans="1:12" ht="10.5" customHeight="1">
      <c r="A39" s="95" t="s">
        <v>1057</v>
      </c>
      <c r="B39" s="95"/>
      <c r="C39" s="107" t="s">
        <v>1058</v>
      </c>
      <c r="D39" s="52"/>
      <c r="E39" s="52"/>
      <c r="F39" s="52"/>
      <c r="G39" s="52"/>
      <c r="H39" s="52"/>
      <c r="I39" s="52"/>
      <c r="J39" s="52"/>
      <c r="K39" s="486"/>
      <c r="L39" s="486"/>
    </row>
    <row r="40" spans="1:12" ht="10.5" customHeight="1">
      <c r="A40" s="95" t="s">
        <v>1059</v>
      </c>
      <c r="B40" s="95"/>
      <c r="C40" s="107" t="s">
        <v>1060</v>
      </c>
      <c r="D40" s="52"/>
      <c r="E40" s="52"/>
      <c r="F40" s="52"/>
      <c r="G40" s="52"/>
      <c r="H40" s="52"/>
      <c r="I40" s="52"/>
      <c r="J40" s="52"/>
      <c r="K40" s="486"/>
      <c r="L40" s="486"/>
    </row>
    <row r="41" spans="2:12" ht="12" customHeight="1">
      <c r="B41" s="96" t="s">
        <v>1061</v>
      </c>
      <c r="C41" s="493" t="s">
        <v>1062</v>
      </c>
      <c r="D41" s="49">
        <v>72</v>
      </c>
      <c r="E41" s="49">
        <v>68</v>
      </c>
      <c r="F41" s="49">
        <v>78</v>
      </c>
      <c r="G41" s="49">
        <v>59</v>
      </c>
      <c r="H41" s="93">
        <f>H9/H56*10000</f>
        <v>9.81550183832704</v>
      </c>
      <c r="I41" s="93">
        <f>I9/I56*10000</f>
        <v>7.905398728548371</v>
      </c>
      <c r="J41" s="93">
        <v>9</v>
      </c>
      <c r="K41" s="486"/>
      <c r="L41" s="486"/>
    </row>
    <row r="42" spans="2:12" ht="12.75">
      <c r="B42" s="96" t="s">
        <v>1063</v>
      </c>
      <c r="C42" s="494" t="s">
        <v>1064</v>
      </c>
      <c r="D42" s="93"/>
      <c r="E42" s="93"/>
      <c r="F42" s="93"/>
      <c r="G42" s="93"/>
      <c r="H42" s="93"/>
      <c r="I42" s="93"/>
      <c r="J42" s="93"/>
      <c r="K42" s="486"/>
      <c r="L42" s="486"/>
    </row>
    <row r="43" spans="3:12" ht="12.75">
      <c r="C43" s="49"/>
      <c r="D43" s="49"/>
      <c r="E43" s="49"/>
      <c r="F43" s="49"/>
      <c r="G43" s="49"/>
      <c r="H43" s="49"/>
      <c r="I43" s="49"/>
      <c r="J43" s="49"/>
      <c r="K43" s="486"/>
      <c r="L43" s="486"/>
    </row>
    <row r="44" spans="1:12" ht="12.75">
      <c r="A44" s="495"/>
      <c r="B44" s="495" t="s">
        <v>1065</v>
      </c>
      <c r="C44" s="171" t="s">
        <v>1066</v>
      </c>
      <c r="D44" s="182">
        <v>74.5</v>
      </c>
      <c r="E44" s="182">
        <v>73.6</v>
      </c>
      <c r="F44" s="182">
        <v>71.2</v>
      </c>
      <c r="G44" s="182">
        <v>63.4</v>
      </c>
      <c r="H44" s="182">
        <v>68</v>
      </c>
      <c r="I44" s="182">
        <v>41.2</v>
      </c>
      <c r="J44" s="182">
        <v>46.4</v>
      </c>
      <c r="K44" s="496">
        <f>J44/H44*100</f>
        <v>68.23529411764706</v>
      </c>
      <c r="L44" s="496">
        <f>J44/I44*100</f>
        <v>112.62135922330097</v>
      </c>
    </row>
    <row r="46" ht="12.75">
      <c r="C46" s="497" t="s">
        <v>1067</v>
      </c>
    </row>
    <row r="47" ht="12.75">
      <c r="C47" s="497" t="s">
        <v>1068</v>
      </c>
    </row>
    <row r="56" spans="5:10" ht="12.75">
      <c r="E56" s="77"/>
      <c r="H56" s="77">
        <v>60109</v>
      </c>
      <c r="I56" s="91">
        <v>60718</v>
      </c>
      <c r="J56" s="91">
        <v>59854</v>
      </c>
    </row>
  </sheetData>
  <sheetProtection/>
  <mergeCells count="10">
    <mergeCell ref="C34:C35"/>
    <mergeCell ref="A1:L1"/>
    <mergeCell ref="A2:L2"/>
    <mergeCell ref="A3:L3"/>
    <mergeCell ref="A4:L4"/>
    <mergeCell ref="A6:B8"/>
    <mergeCell ref="C6:C8"/>
    <mergeCell ref="D6:G6"/>
    <mergeCell ref="H6:J6"/>
    <mergeCell ref="H7:J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C1">
      <selection activeCell="A1" sqref="A1:IV16384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6" width="9.25390625" style="65" customWidth="1"/>
    <col min="7" max="7" width="10.00390625" style="65" customWidth="1"/>
    <col min="8" max="8" width="8.00390625" style="65" customWidth="1"/>
    <col min="9" max="9" width="7.75390625" style="65" customWidth="1"/>
    <col min="10" max="10" width="10.25390625" style="65" customWidth="1"/>
    <col min="11" max="11" width="8.125" style="65" customWidth="1"/>
    <col min="12" max="12" width="12.25390625" style="65" customWidth="1"/>
    <col min="13" max="13" width="12.125" style="65" customWidth="1"/>
    <col min="14" max="14" width="10.375" style="65" customWidth="1"/>
    <col min="15" max="15" width="12.375" style="65" customWidth="1"/>
    <col min="16" max="16" width="10.375" style="65" customWidth="1"/>
    <col min="17" max="17" width="11.125" style="65" customWidth="1"/>
    <col min="18" max="18" width="10.375" style="65" customWidth="1"/>
    <col min="19" max="19" width="11.00390625" style="65" customWidth="1"/>
    <col min="20" max="16384" width="9.25390625" style="65" customWidth="1"/>
  </cols>
  <sheetData>
    <row r="1" spans="1:32" ht="15" customHeight="1">
      <c r="A1" s="91"/>
      <c r="B1" s="77"/>
      <c r="C1" s="77"/>
      <c r="D1" s="77"/>
      <c r="E1" s="77"/>
      <c r="F1" s="910" t="s">
        <v>1069</v>
      </c>
      <c r="G1" s="910"/>
      <c r="H1" s="910"/>
      <c r="I1" s="910"/>
      <c r="J1" s="910"/>
      <c r="K1" s="910"/>
      <c r="L1" s="910"/>
      <c r="M1" s="910"/>
      <c r="N1" s="910"/>
      <c r="O1" s="7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2" customHeight="1" hidden="1">
      <c r="A2" s="91"/>
      <c r="B2" s="77"/>
      <c r="C2" s="77"/>
      <c r="D2" s="77"/>
      <c r="E2" s="899" t="s">
        <v>1070</v>
      </c>
      <c r="F2" s="899"/>
      <c r="G2" s="899"/>
      <c r="H2" s="899"/>
      <c r="I2" s="899"/>
      <c r="J2" s="899"/>
      <c r="K2" s="899"/>
      <c r="L2" s="899"/>
      <c r="M2" s="899"/>
      <c r="N2" s="89"/>
      <c r="O2" s="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22.5" customHeight="1">
      <c r="A3" s="91"/>
      <c r="B3" s="77"/>
      <c r="C3" s="77"/>
      <c r="D3" s="81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4.25" customHeight="1">
      <c r="A4" s="91"/>
      <c r="B4" s="77"/>
      <c r="C4" s="77"/>
      <c r="D4" s="498"/>
      <c r="E4" s="830" t="s">
        <v>1071</v>
      </c>
      <c r="F4" s="831"/>
      <c r="G4" s="911"/>
      <c r="H4" s="499" t="s">
        <v>1072</v>
      </c>
      <c r="I4" s="500"/>
      <c r="J4" s="187" t="s">
        <v>1073</v>
      </c>
      <c r="K4" s="187" t="s">
        <v>1074</v>
      </c>
      <c r="L4" s="187" t="s">
        <v>1075</v>
      </c>
      <c r="M4" s="187" t="s">
        <v>1075</v>
      </c>
      <c r="N4" s="187" t="s">
        <v>1076</v>
      </c>
      <c r="O4" s="187" t="s">
        <v>1077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 s="91"/>
      <c r="B5" s="80"/>
      <c r="C5" s="80"/>
      <c r="D5" s="501"/>
      <c r="E5" s="832" t="s">
        <v>1078</v>
      </c>
      <c r="F5" s="833"/>
      <c r="G5" s="834"/>
      <c r="H5" s="502" t="s">
        <v>1079</v>
      </c>
      <c r="I5" s="503"/>
      <c r="J5" s="186" t="s">
        <v>1080</v>
      </c>
      <c r="K5" s="186" t="s">
        <v>1081</v>
      </c>
      <c r="L5" s="186" t="s">
        <v>1082</v>
      </c>
      <c r="M5" s="186" t="s">
        <v>1083</v>
      </c>
      <c r="N5" s="186" t="s">
        <v>1084</v>
      </c>
      <c r="O5" s="186" t="s">
        <v>1085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 s="91"/>
      <c r="B6" s="77"/>
      <c r="C6" s="77"/>
      <c r="D6" s="504"/>
      <c r="E6" s="912" t="s">
        <v>65</v>
      </c>
      <c r="F6" s="912" t="s">
        <v>1086</v>
      </c>
      <c r="G6" s="912" t="s">
        <v>1087</v>
      </c>
      <c r="H6" s="54" t="s">
        <v>1088</v>
      </c>
      <c r="I6" s="194" t="s">
        <v>1089</v>
      </c>
      <c r="J6" s="505" t="s">
        <v>1090</v>
      </c>
      <c r="K6" s="505" t="s">
        <v>1091</v>
      </c>
      <c r="L6" s="186" t="s">
        <v>1092</v>
      </c>
      <c r="M6" s="186" t="s">
        <v>1093</v>
      </c>
      <c r="N6" s="186" t="s">
        <v>1094</v>
      </c>
      <c r="O6" s="186" t="s">
        <v>1095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 s="91"/>
      <c r="B7" s="77"/>
      <c r="C7" s="77"/>
      <c r="D7" s="52" t="s">
        <v>350</v>
      </c>
      <c r="E7" s="913"/>
      <c r="F7" s="913"/>
      <c r="G7" s="913"/>
      <c r="H7" s="54" t="s">
        <v>1096</v>
      </c>
      <c r="I7" s="54" t="s">
        <v>1097</v>
      </c>
      <c r="J7" s="505" t="s">
        <v>1098</v>
      </c>
      <c r="K7" s="505" t="s">
        <v>1099</v>
      </c>
      <c r="L7" s="505" t="s">
        <v>1100</v>
      </c>
      <c r="M7" s="505" t="s">
        <v>1101</v>
      </c>
      <c r="N7" s="505" t="s">
        <v>1102</v>
      </c>
      <c r="O7" s="186" t="s">
        <v>1103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 s="91"/>
      <c r="B8" s="77"/>
      <c r="C8" s="77"/>
      <c r="D8" s="506" t="s">
        <v>1104</v>
      </c>
      <c r="E8" s="913"/>
      <c r="F8" s="913"/>
      <c r="G8" s="913"/>
      <c r="H8" s="54" t="s">
        <v>1105</v>
      </c>
      <c r="I8" s="143" t="s">
        <v>1106</v>
      </c>
      <c r="J8" s="505" t="s">
        <v>1099</v>
      </c>
      <c r="K8" s="186"/>
      <c r="L8" s="505" t="s">
        <v>1107</v>
      </c>
      <c r="M8" s="505" t="s">
        <v>1107</v>
      </c>
      <c r="N8" s="505" t="s">
        <v>1108</v>
      </c>
      <c r="O8" s="505" t="s">
        <v>1109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9" customHeight="1">
      <c r="A9" s="91"/>
      <c r="B9" s="77"/>
      <c r="C9" s="77"/>
      <c r="D9" s="504"/>
      <c r="E9" s="913"/>
      <c r="F9" s="913"/>
      <c r="G9" s="913"/>
      <c r="H9" s="54" t="s">
        <v>1099</v>
      </c>
      <c r="I9" s="143" t="s">
        <v>1099</v>
      </c>
      <c r="J9" s="54"/>
      <c r="K9" s="54"/>
      <c r="L9" s="505" t="s">
        <v>1110</v>
      </c>
      <c r="M9" s="505" t="s">
        <v>1110</v>
      </c>
      <c r="N9" s="505" t="s">
        <v>1111</v>
      </c>
      <c r="O9" s="505" t="s">
        <v>1112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1.25" customHeight="1">
      <c r="A10" s="91"/>
      <c r="B10" s="77"/>
      <c r="C10" s="80"/>
      <c r="D10" s="504"/>
      <c r="E10" s="913"/>
      <c r="F10" s="913"/>
      <c r="G10" s="913"/>
      <c r="H10" s="54"/>
      <c r="I10" s="54"/>
      <c r="J10" s="54"/>
      <c r="K10" s="54"/>
      <c r="L10" s="186"/>
      <c r="M10" s="186"/>
      <c r="N10" s="505" t="s">
        <v>1113</v>
      </c>
      <c r="O10" s="505" t="s">
        <v>1114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8.25" customHeight="1">
      <c r="A11" s="91"/>
      <c r="B11" s="77"/>
      <c r="C11" s="80"/>
      <c r="D11" s="178"/>
      <c r="E11" s="914"/>
      <c r="F11" s="914"/>
      <c r="G11" s="914"/>
      <c r="H11" s="100"/>
      <c r="I11" s="100"/>
      <c r="J11" s="100"/>
      <c r="K11" s="100"/>
      <c r="L11" s="100"/>
      <c r="M11" s="100"/>
      <c r="N11" s="100"/>
      <c r="O11" s="43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0.5" customHeight="1">
      <c r="A12" s="96"/>
      <c r="B12" s="77"/>
      <c r="C12" s="77"/>
      <c r="D12" s="52" t="s">
        <v>553</v>
      </c>
      <c r="E12" s="52">
        <v>416</v>
      </c>
      <c r="F12" s="52">
        <v>19</v>
      </c>
      <c r="G12" s="52">
        <v>41</v>
      </c>
      <c r="H12" s="52">
        <v>74</v>
      </c>
      <c r="I12" s="52">
        <v>94</v>
      </c>
      <c r="J12" s="52">
        <v>1290</v>
      </c>
      <c r="K12" s="52">
        <v>117</v>
      </c>
      <c r="L12" s="52">
        <v>138</v>
      </c>
      <c r="M12" s="52">
        <v>36</v>
      </c>
      <c r="N12" s="52">
        <v>276.2</v>
      </c>
      <c r="O12" s="52"/>
      <c r="AB12"/>
      <c r="AC12"/>
      <c r="AD12"/>
      <c r="AE12"/>
      <c r="AF12"/>
    </row>
    <row r="13" spans="1:32" ht="10.5" customHeight="1">
      <c r="A13" s="96"/>
      <c r="B13" s="77"/>
      <c r="C13" s="77"/>
      <c r="D13" s="52" t="s">
        <v>509</v>
      </c>
      <c r="E13" s="52">
        <v>399</v>
      </c>
      <c r="F13" s="52">
        <v>19</v>
      </c>
      <c r="G13" s="52">
        <v>33</v>
      </c>
      <c r="H13" s="52">
        <v>61</v>
      </c>
      <c r="I13" s="52">
        <v>89</v>
      </c>
      <c r="J13" s="52">
        <v>1412</v>
      </c>
      <c r="K13" s="52">
        <v>95</v>
      </c>
      <c r="L13" s="52">
        <v>148</v>
      </c>
      <c r="M13" s="52">
        <v>31</v>
      </c>
      <c r="N13" s="52">
        <v>122.4</v>
      </c>
      <c r="O13" s="52"/>
      <c r="AB13"/>
      <c r="AC13"/>
      <c r="AD13"/>
      <c r="AE13"/>
      <c r="AF13"/>
    </row>
    <row r="14" spans="1:32" ht="10.5" customHeight="1">
      <c r="A14" s="96"/>
      <c r="B14" s="77"/>
      <c r="C14" s="77"/>
      <c r="D14" s="52" t="s">
        <v>374</v>
      </c>
      <c r="E14" s="52">
        <v>447</v>
      </c>
      <c r="F14" s="52">
        <v>13</v>
      </c>
      <c r="G14" s="52">
        <v>47</v>
      </c>
      <c r="H14" s="52">
        <v>86</v>
      </c>
      <c r="I14" s="52">
        <v>83</v>
      </c>
      <c r="J14" s="52">
        <v>1493</v>
      </c>
      <c r="K14" s="52">
        <v>185</v>
      </c>
      <c r="L14" s="52">
        <v>139</v>
      </c>
      <c r="M14" s="52">
        <v>29</v>
      </c>
      <c r="N14" s="52">
        <v>190.4</v>
      </c>
      <c r="O14" s="52"/>
      <c r="AB14"/>
      <c r="AC14"/>
      <c r="AD14"/>
      <c r="AE14"/>
      <c r="AF14"/>
    </row>
    <row r="15" spans="1:32" ht="10.5" customHeight="1">
      <c r="A15" s="96"/>
      <c r="B15" s="77"/>
      <c r="C15" s="77"/>
      <c r="D15" s="52" t="s">
        <v>545</v>
      </c>
      <c r="E15" s="52">
        <v>464</v>
      </c>
      <c r="F15" s="52">
        <v>17</v>
      </c>
      <c r="G15" s="52">
        <v>33</v>
      </c>
      <c r="H15" s="52">
        <v>92</v>
      </c>
      <c r="I15" s="52">
        <v>57</v>
      </c>
      <c r="J15" s="52">
        <v>1405</v>
      </c>
      <c r="K15" s="52">
        <v>155</v>
      </c>
      <c r="L15" s="52">
        <v>107</v>
      </c>
      <c r="M15" s="52">
        <v>17</v>
      </c>
      <c r="N15" s="52">
        <v>326.3</v>
      </c>
      <c r="O15" s="52"/>
      <c r="AB15"/>
      <c r="AC15"/>
      <c r="AD15"/>
      <c r="AE15"/>
      <c r="AF15"/>
    </row>
    <row r="16" spans="1:32" ht="10.5" customHeight="1">
      <c r="A16" s="96"/>
      <c r="B16" s="77"/>
      <c r="C16" s="77"/>
      <c r="D16" s="52" t="s">
        <v>100</v>
      </c>
      <c r="E16" s="52">
        <v>444</v>
      </c>
      <c r="F16" s="52">
        <v>13</v>
      </c>
      <c r="G16" s="52">
        <v>50</v>
      </c>
      <c r="H16" s="52">
        <v>74</v>
      </c>
      <c r="I16" s="52">
        <v>98</v>
      </c>
      <c r="J16" s="52">
        <v>1478</v>
      </c>
      <c r="K16" s="52">
        <v>208</v>
      </c>
      <c r="L16" s="52">
        <v>145</v>
      </c>
      <c r="M16" s="52">
        <v>45</v>
      </c>
      <c r="N16" s="52">
        <v>422.5</v>
      </c>
      <c r="O16" s="52"/>
      <c r="P16" s="71"/>
      <c r="AB16"/>
      <c r="AC16"/>
      <c r="AD16"/>
      <c r="AE16"/>
      <c r="AF16"/>
    </row>
    <row r="17" spans="1:32" ht="10.5" customHeight="1">
      <c r="A17" s="96"/>
      <c r="B17" s="77"/>
      <c r="C17" s="77"/>
      <c r="D17" s="52" t="s">
        <v>196</v>
      </c>
      <c r="E17" s="52">
        <v>517</v>
      </c>
      <c r="F17" s="52">
        <v>30</v>
      </c>
      <c r="G17" s="52">
        <v>50</v>
      </c>
      <c r="H17" s="52">
        <v>74</v>
      </c>
      <c r="I17" s="52">
        <v>164</v>
      </c>
      <c r="J17" s="52">
        <v>1488</v>
      </c>
      <c r="K17" s="52">
        <v>236</v>
      </c>
      <c r="L17" s="52">
        <v>166</v>
      </c>
      <c r="M17" s="52">
        <v>60</v>
      </c>
      <c r="N17" s="99">
        <v>329</v>
      </c>
      <c r="O17" s="52"/>
      <c r="AB17"/>
      <c r="AC17"/>
      <c r="AD17"/>
      <c r="AE17"/>
      <c r="AF17"/>
    </row>
    <row r="18" spans="1:32" ht="10.5" customHeight="1">
      <c r="A18" s="96"/>
      <c r="B18" s="77"/>
      <c r="C18" s="77"/>
      <c r="D18" s="52" t="s">
        <v>209</v>
      </c>
      <c r="E18" s="52">
        <v>444</v>
      </c>
      <c r="F18" s="52">
        <v>13</v>
      </c>
      <c r="G18" s="52">
        <v>50</v>
      </c>
      <c r="H18" s="52">
        <v>74</v>
      </c>
      <c r="I18" s="52">
        <v>98</v>
      </c>
      <c r="J18" s="52">
        <v>1478</v>
      </c>
      <c r="K18" s="52">
        <v>208</v>
      </c>
      <c r="L18" s="52">
        <v>145</v>
      </c>
      <c r="M18" s="52">
        <v>45</v>
      </c>
      <c r="N18" s="52">
        <v>422.5</v>
      </c>
      <c r="O18" s="52"/>
      <c r="AB18"/>
      <c r="AC18"/>
      <c r="AD18"/>
      <c r="AE18"/>
      <c r="AF18"/>
    </row>
    <row r="19" spans="1:32" ht="10.5" customHeight="1">
      <c r="A19" s="96"/>
      <c r="B19" s="77"/>
      <c r="C19" s="77"/>
      <c r="D19" s="52" t="s">
        <v>587</v>
      </c>
      <c r="E19" s="52">
        <v>467</v>
      </c>
      <c r="F19" s="52">
        <v>26</v>
      </c>
      <c r="G19" s="52">
        <v>20</v>
      </c>
      <c r="H19" s="52">
        <v>91</v>
      </c>
      <c r="I19" s="52">
        <v>125</v>
      </c>
      <c r="J19" s="52">
        <v>1337</v>
      </c>
      <c r="K19" s="52">
        <v>223</v>
      </c>
      <c r="L19" s="52">
        <v>159</v>
      </c>
      <c r="M19" s="52">
        <v>29</v>
      </c>
      <c r="N19" s="52">
        <v>896.4</v>
      </c>
      <c r="O19" s="52"/>
      <c r="AB19"/>
      <c r="AC19"/>
      <c r="AD19"/>
      <c r="AE19"/>
      <c r="AF19"/>
    </row>
    <row r="20" spans="1:32" ht="10.5" customHeight="1">
      <c r="A20" s="96"/>
      <c r="B20" s="77"/>
      <c r="C20" s="77"/>
      <c r="D20" s="52" t="s">
        <v>609</v>
      </c>
      <c r="E20" s="52">
        <v>486</v>
      </c>
      <c r="F20" s="52">
        <v>34</v>
      </c>
      <c r="G20" s="52">
        <v>32</v>
      </c>
      <c r="H20" s="52">
        <v>79</v>
      </c>
      <c r="I20" s="52">
        <v>131</v>
      </c>
      <c r="J20" s="52">
        <v>1149</v>
      </c>
      <c r="K20" s="52">
        <v>202</v>
      </c>
      <c r="L20" s="52">
        <v>185</v>
      </c>
      <c r="M20" s="52">
        <v>42</v>
      </c>
      <c r="N20" s="52">
        <v>528.8</v>
      </c>
      <c r="O20" s="52"/>
      <c r="AB20"/>
      <c r="AC20"/>
      <c r="AD20"/>
      <c r="AE20"/>
      <c r="AF20"/>
    </row>
    <row r="21" spans="1:18" ht="10.5" customHeight="1">
      <c r="A21" s="91"/>
      <c r="B21" s="77"/>
      <c r="C21" s="77"/>
      <c r="D21" s="52" t="s">
        <v>616</v>
      </c>
      <c r="E21" s="52">
        <v>400</v>
      </c>
      <c r="F21" s="52">
        <v>28</v>
      </c>
      <c r="G21" s="52">
        <v>17</v>
      </c>
      <c r="H21" s="52">
        <v>50</v>
      </c>
      <c r="I21" s="52">
        <v>109</v>
      </c>
      <c r="J21" s="52">
        <v>1212</v>
      </c>
      <c r="K21" s="52">
        <v>385</v>
      </c>
      <c r="L21" s="52">
        <v>154</v>
      </c>
      <c r="M21" s="52">
        <v>31</v>
      </c>
      <c r="N21" s="52">
        <v>572.4</v>
      </c>
      <c r="O21" s="52"/>
      <c r="P21" s="71"/>
      <c r="Q21" s="71"/>
      <c r="R21" s="507"/>
    </row>
    <row r="22" spans="4:15" ht="10.5" customHeight="1">
      <c r="D22" s="52" t="s">
        <v>644</v>
      </c>
      <c r="E22" s="52">
        <v>405</v>
      </c>
      <c r="F22" s="52">
        <v>18</v>
      </c>
      <c r="G22" s="52">
        <v>36</v>
      </c>
      <c r="H22" s="52">
        <v>122</v>
      </c>
      <c r="I22" s="115">
        <v>105</v>
      </c>
      <c r="J22" s="115">
        <v>855</v>
      </c>
      <c r="K22" s="115">
        <v>491</v>
      </c>
      <c r="L22" s="52">
        <v>132</v>
      </c>
      <c r="M22" s="52">
        <v>28</v>
      </c>
      <c r="N22" s="52">
        <v>641.9</v>
      </c>
      <c r="O22" s="52">
        <v>559.3</v>
      </c>
    </row>
    <row r="23" spans="4:15" ht="10.5" customHeight="1">
      <c r="D23" s="52" t="s">
        <v>672</v>
      </c>
      <c r="E23" s="52">
        <v>469</v>
      </c>
      <c r="F23" s="52">
        <v>35</v>
      </c>
      <c r="G23" s="52">
        <v>27</v>
      </c>
      <c r="H23" s="52">
        <v>74</v>
      </c>
      <c r="I23" s="115">
        <v>110</v>
      </c>
      <c r="J23" s="115">
        <v>576</v>
      </c>
      <c r="K23" s="115">
        <v>403</v>
      </c>
      <c r="L23" s="52">
        <v>149</v>
      </c>
      <c r="M23" s="52">
        <v>30</v>
      </c>
      <c r="N23" s="52">
        <v>920.5</v>
      </c>
      <c r="O23" s="52">
        <v>646.4</v>
      </c>
    </row>
    <row r="24" spans="4:15" ht="10.5" customHeight="1">
      <c r="D24" s="50" t="s">
        <v>740</v>
      </c>
      <c r="E24" s="50">
        <v>538</v>
      </c>
      <c r="F24" s="50">
        <v>44</v>
      </c>
      <c r="G24" s="50">
        <v>45</v>
      </c>
      <c r="H24" s="50">
        <v>87</v>
      </c>
      <c r="I24" s="50">
        <v>120</v>
      </c>
      <c r="J24" s="50">
        <v>486</v>
      </c>
      <c r="K24" s="50">
        <v>377</v>
      </c>
      <c r="L24" s="50">
        <v>200</v>
      </c>
      <c r="M24" s="50">
        <v>29</v>
      </c>
      <c r="N24" s="50">
        <v>976.3</v>
      </c>
      <c r="O24" s="182">
        <v>660.33</v>
      </c>
    </row>
    <row r="25" spans="4:15" ht="12" customHeight="1">
      <c r="D25" s="52" t="s">
        <v>671</v>
      </c>
      <c r="E25" s="52">
        <v>69</v>
      </c>
      <c r="F25" s="52">
        <v>3</v>
      </c>
      <c r="G25" s="52">
        <v>8</v>
      </c>
      <c r="H25" s="52">
        <v>19</v>
      </c>
      <c r="I25" s="115">
        <v>7</v>
      </c>
      <c r="J25" s="115">
        <v>35</v>
      </c>
      <c r="K25" s="115">
        <v>10</v>
      </c>
      <c r="L25" s="52">
        <v>14</v>
      </c>
      <c r="M25" s="52">
        <v>4</v>
      </c>
      <c r="N25" s="52">
        <v>82.3</v>
      </c>
      <c r="O25" s="52">
        <v>46.1</v>
      </c>
    </row>
    <row r="26" spans="4:15" ht="12" customHeight="1">
      <c r="D26" s="52" t="s">
        <v>677</v>
      </c>
      <c r="E26" s="52">
        <v>37</v>
      </c>
      <c r="F26" s="52">
        <v>4</v>
      </c>
      <c r="G26" s="52">
        <v>5</v>
      </c>
      <c r="H26" s="52">
        <v>7</v>
      </c>
      <c r="I26" s="52">
        <v>8</v>
      </c>
      <c r="J26" s="52">
        <v>59</v>
      </c>
      <c r="K26" s="52">
        <v>29</v>
      </c>
      <c r="L26" s="52">
        <v>9</v>
      </c>
      <c r="M26" s="52">
        <v>5</v>
      </c>
      <c r="N26" s="52">
        <v>169.1</v>
      </c>
      <c r="O26" s="52">
        <v>14.4</v>
      </c>
    </row>
    <row r="27" spans="4:15" ht="12" customHeight="1">
      <c r="D27" s="50" t="s">
        <v>761</v>
      </c>
      <c r="E27" s="50">
        <v>41</v>
      </c>
      <c r="F27" s="50">
        <v>2</v>
      </c>
      <c r="G27" s="50">
        <v>1</v>
      </c>
      <c r="H27" s="50">
        <v>8</v>
      </c>
      <c r="I27" s="50">
        <v>8</v>
      </c>
      <c r="J27" s="50">
        <v>65</v>
      </c>
      <c r="K27" s="508" t="s">
        <v>1115</v>
      </c>
      <c r="L27" s="50">
        <v>11</v>
      </c>
      <c r="M27" s="50">
        <v>3</v>
      </c>
      <c r="N27" s="50">
        <v>80.8</v>
      </c>
      <c r="O27" s="50">
        <v>14.3</v>
      </c>
    </row>
    <row r="28" spans="4:15" ht="10.5">
      <c r="D28" s="49"/>
      <c r="E28" s="49"/>
      <c r="F28" s="49"/>
      <c r="G28" s="52"/>
      <c r="H28" s="52"/>
      <c r="I28" s="181" t="s">
        <v>1116</v>
      </c>
      <c r="J28" s="181"/>
      <c r="K28" s="52"/>
      <c r="L28" s="49"/>
      <c r="M28" s="49"/>
      <c r="N28" s="49"/>
      <c r="O28" s="49"/>
    </row>
    <row r="29" spans="7:11" ht="10.5">
      <c r="G29" s="52"/>
      <c r="H29" s="134" t="s">
        <v>1117</v>
      </c>
      <c r="I29" s="49"/>
      <c r="J29" s="52"/>
      <c r="K29" s="49"/>
    </row>
  </sheetData>
  <sheetProtection/>
  <mergeCells count="7">
    <mergeCell ref="F1:N1"/>
    <mergeCell ref="E2:M2"/>
    <mergeCell ref="E4:G4"/>
    <mergeCell ref="E5:G5"/>
    <mergeCell ref="E6:E11"/>
    <mergeCell ref="F6:F11"/>
    <mergeCell ref="G6:G1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M32" sqref="M32"/>
    </sheetView>
  </sheetViews>
  <sheetFormatPr defaultColWidth="9.00390625" defaultRowHeight="12.75"/>
  <cols>
    <col min="1" max="1" width="19.625" style="509" customWidth="1"/>
    <col min="2" max="2" width="18.25390625" style="57" customWidth="1"/>
    <col min="3" max="3" width="9.625" style="57" customWidth="1"/>
    <col min="4" max="4" width="18.75390625" style="57" customWidth="1"/>
    <col min="5" max="5" width="2.625" style="57" customWidth="1"/>
    <col min="6" max="6" width="13.25390625" style="57" hidden="1" customWidth="1"/>
    <col min="7" max="7" width="0.875" style="57" hidden="1" customWidth="1"/>
    <col min="8" max="11" width="14.125" style="57" customWidth="1"/>
    <col min="12" max="12" width="6.125" style="65" customWidth="1"/>
    <col min="13" max="13" width="60.37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509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  <c r="P1" s="95"/>
      <c r="Q1" s="509"/>
      <c r="R1" s="509"/>
      <c r="S1" s="509"/>
      <c r="T1" s="509"/>
      <c r="U1" s="509"/>
      <c r="V1" s="509"/>
      <c r="W1" s="509"/>
      <c r="X1" s="509"/>
      <c r="Y1" s="65"/>
    </row>
    <row r="2" spans="1:16" s="512" customFormat="1" ht="16.5" customHeight="1">
      <c r="A2" s="95"/>
      <c r="B2" s="511" t="s">
        <v>1118</v>
      </c>
      <c r="C2" s="511"/>
      <c r="D2" s="511"/>
      <c r="E2" s="511"/>
      <c r="F2" s="511"/>
      <c r="G2" s="511"/>
      <c r="H2" s="511"/>
      <c r="I2" s="511"/>
      <c r="M2" s="513"/>
      <c r="N2" s="514"/>
      <c r="O2" s="514"/>
      <c r="P2" s="515"/>
    </row>
    <row r="3" spans="1:16" s="512" customFormat="1" ht="20.25" customHeight="1">
      <c r="A3" s="95"/>
      <c r="B3" s="516" t="s">
        <v>1119</v>
      </c>
      <c r="C3" s="516"/>
      <c r="D3" s="516"/>
      <c r="E3" s="516"/>
      <c r="F3" s="516"/>
      <c r="G3" s="516"/>
      <c r="H3" s="516"/>
      <c r="I3" s="516"/>
      <c r="M3" s="915"/>
      <c r="N3" s="915"/>
      <c r="O3" s="915"/>
      <c r="P3" s="515"/>
    </row>
    <row r="4" spans="1:16" s="512" customFormat="1" ht="6" customHeight="1">
      <c r="A4" s="95"/>
      <c r="C4" s="517"/>
      <c r="D4" s="517"/>
      <c r="M4" s="515"/>
      <c r="N4" s="518"/>
      <c r="O4" s="519"/>
      <c r="P4" s="519"/>
    </row>
    <row r="5" spans="1:16" s="512" customFormat="1" ht="6.75" customHeight="1">
      <c r="A5" s="95"/>
      <c r="C5" s="517"/>
      <c r="D5" s="517"/>
      <c r="M5" s="515"/>
      <c r="N5" s="518"/>
      <c r="O5" s="519"/>
      <c r="P5" s="519"/>
    </row>
    <row r="6" spans="1:16" s="512" customFormat="1" ht="17.25" customHeight="1">
      <c r="A6" s="916" t="s">
        <v>1120</v>
      </c>
      <c r="B6" s="916"/>
      <c r="C6" s="916"/>
      <c r="D6" s="916"/>
      <c r="E6" s="916"/>
      <c r="F6" s="916"/>
      <c r="G6" s="917"/>
      <c r="H6" s="922" t="s">
        <v>677</v>
      </c>
      <c r="I6" s="923"/>
      <c r="J6" s="922" t="s">
        <v>761</v>
      </c>
      <c r="K6" s="923"/>
      <c r="L6" s="515"/>
      <c r="M6" s="515"/>
      <c r="N6" s="518"/>
      <c r="O6" s="519"/>
      <c r="P6" s="519"/>
    </row>
    <row r="7" spans="1:16" s="509" customFormat="1" ht="12">
      <c r="A7" s="918"/>
      <c r="B7" s="918"/>
      <c r="C7" s="918"/>
      <c r="D7" s="918"/>
      <c r="E7" s="918"/>
      <c r="F7" s="918"/>
      <c r="G7" s="919"/>
      <c r="H7" s="196" t="s">
        <v>1121</v>
      </c>
      <c r="I7" s="187" t="s">
        <v>1122</v>
      </c>
      <c r="J7" s="196" t="s">
        <v>1121</v>
      </c>
      <c r="K7" s="187" t="s">
        <v>1122</v>
      </c>
      <c r="M7" s="95"/>
      <c r="N7" s="95"/>
      <c r="O7" s="95"/>
      <c r="P7" s="521"/>
    </row>
    <row r="8" spans="1:16" s="509" customFormat="1" ht="10.5" customHeight="1">
      <c r="A8" s="918"/>
      <c r="B8" s="918"/>
      <c r="C8" s="918"/>
      <c r="D8" s="918"/>
      <c r="E8" s="918"/>
      <c r="F8" s="918"/>
      <c r="G8" s="919"/>
      <c r="H8" s="253" t="s">
        <v>1123</v>
      </c>
      <c r="I8" s="186" t="s">
        <v>1124</v>
      </c>
      <c r="J8" s="253" t="s">
        <v>1123</v>
      </c>
      <c r="K8" s="186" t="s">
        <v>1124</v>
      </c>
      <c r="M8" s="95"/>
      <c r="N8" s="95"/>
      <c r="O8" s="522"/>
      <c r="P8" s="510"/>
    </row>
    <row r="9" spans="1:16" s="509" customFormat="1" ht="11.25" customHeight="1">
      <c r="A9" s="918"/>
      <c r="B9" s="918"/>
      <c r="C9" s="918"/>
      <c r="D9" s="918"/>
      <c r="E9" s="918"/>
      <c r="F9" s="918"/>
      <c r="G9" s="919"/>
      <c r="H9" s="345" t="s">
        <v>1125</v>
      </c>
      <c r="I9" s="505" t="s">
        <v>1126</v>
      </c>
      <c r="J9" s="345" t="s">
        <v>1125</v>
      </c>
      <c r="K9" s="505" t="s">
        <v>1126</v>
      </c>
      <c r="M9" s="522"/>
      <c r="N9" s="95"/>
      <c r="O9" s="522"/>
      <c r="P9" s="95"/>
    </row>
    <row r="10" spans="1:16" s="509" customFormat="1" ht="11.25" customHeight="1">
      <c r="A10" s="920"/>
      <c r="B10" s="920"/>
      <c r="C10" s="920"/>
      <c r="D10" s="920"/>
      <c r="E10" s="920"/>
      <c r="F10" s="920"/>
      <c r="G10" s="921"/>
      <c r="H10" s="523" t="s">
        <v>1127</v>
      </c>
      <c r="I10" s="336" t="s">
        <v>1128</v>
      </c>
      <c r="J10" s="523" t="s">
        <v>1127</v>
      </c>
      <c r="K10" s="336" t="s">
        <v>1128</v>
      </c>
      <c r="M10" s="524"/>
      <c r="N10" s="327"/>
      <c r="O10" s="525"/>
      <c r="P10" s="510"/>
    </row>
    <row r="11" spans="1:16" s="509" customFormat="1" ht="11.25" customHeight="1">
      <c r="A11" s="526" t="s">
        <v>1129</v>
      </c>
      <c r="B11" s="520"/>
      <c r="C11" s="520"/>
      <c r="D11" s="520"/>
      <c r="E11" s="520"/>
      <c r="F11" s="520"/>
      <c r="G11" s="520"/>
      <c r="H11" s="527">
        <f>H12+H13+H31+H32</f>
        <v>161035.5</v>
      </c>
      <c r="I11" s="528">
        <f>I12+I13+I31+I32</f>
        <v>1977</v>
      </c>
      <c r="J11" s="527">
        <f>J12+J13+J31+J32</f>
        <v>500848</v>
      </c>
      <c r="K11" s="528">
        <f>K12+K13+K31+K32</f>
        <v>7042</v>
      </c>
      <c r="L11" s="529"/>
      <c r="M11" s="524"/>
      <c r="N11" s="327"/>
      <c r="O11" s="525"/>
      <c r="P11" s="510"/>
    </row>
    <row r="12" spans="1:25" s="509" customFormat="1" ht="17.25" customHeight="1">
      <c r="A12" s="525" t="s">
        <v>1130</v>
      </c>
      <c r="B12" s="530"/>
      <c r="C12" s="531"/>
      <c r="D12" s="532"/>
      <c r="E12" s="533"/>
      <c r="F12" s="533"/>
      <c r="G12" s="533"/>
      <c r="H12" s="534"/>
      <c r="I12" s="535"/>
      <c r="J12" s="534"/>
      <c r="K12" s="535"/>
      <c r="L12" s="522"/>
      <c r="M12" s="529"/>
      <c r="N12" s="529"/>
      <c r="O12" s="529"/>
      <c r="P12" s="529"/>
      <c r="Y12" s="529"/>
    </row>
    <row r="13" spans="1:25" s="509" customFormat="1" ht="17.25" customHeight="1">
      <c r="A13" s="525" t="s">
        <v>1131</v>
      </c>
      <c r="B13" s="92"/>
      <c r="C13" s="121"/>
      <c r="D13" s="532"/>
      <c r="E13" s="533"/>
      <c r="F13" s="533"/>
      <c r="G13" s="533"/>
      <c r="H13" s="534">
        <f>H14+H15+H24+H25+H30</f>
        <v>117795.6</v>
      </c>
      <c r="I13" s="535">
        <f>I14+I15+I24+I25+I30</f>
        <v>762</v>
      </c>
      <c r="J13" s="534">
        <f>J14+J15+J24+J25+J30</f>
        <v>423436.7</v>
      </c>
      <c r="K13" s="535">
        <f>K14+K15+K24+K25+K30</f>
        <v>5237</v>
      </c>
      <c r="L13" s="529"/>
      <c r="M13" s="95"/>
      <c r="N13" s="95"/>
      <c r="O13" s="522"/>
      <c r="P13" s="510"/>
      <c r="Y13" s="529"/>
    </row>
    <row r="14" spans="1:25" s="509" customFormat="1" ht="17.25" customHeight="1">
      <c r="A14" s="525" t="s">
        <v>1132</v>
      </c>
      <c r="B14" s="92"/>
      <c r="C14" s="121" t="s">
        <v>1133</v>
      </c>
      <c r="D14" s="532"/>
      <c r="E14" s="533"/>
      <c r="F14" s="533"/>
      <c r="G14" s="533"/>
      <c r="H14" s="534">
        <v>73095.6</v>
      </c>
      <c r="I14" s="536">
        <v>362</v>
      </c>
      <c r="J14" s="534">
        <v>248107.3</v>
      </c>
      <c r="K14" s="536">
        <v>1729</v>
      </c>
      <c r="L14" s="529"/>
      <c r="M14" s="95"/>
      <c r="N14" s="95"/>
      <c r="O14" s="522"/>
      <c r="P14" s="510"/>
      <c r="Y14" s="529"/>
    </row>
    <row r="15" spans="1:25" s="509" customFormat="1" ht="17.25" customHeight="1">
      <c r="A15" s="525" t="s">
        <v>1134</v>
      </c>
      <c r="B15" s="530"/>
      <c r="C15" s="537" t="s">
        <v>1135</v>
      </c>
      <c r="D15" s="532"/>
      <c r="E15" s="533"/>
      <c r="F15" s="533"/>
      <c r="G15" s="533"/>
      <c r="H15" s="534">
        <f>+H17+H18+H19+H20+H21+H22</f>
        <v>25800</v>
      </c>
      <c r="I15" s="535">
        <f>+I17+I18+I19+I20+I21+I22</f>
        <v>167</v>
      </c>
      <c r="J15" s="534">
        <f>+J17+J18+J19+J20+J21+J22</f>
        <v>101497.40000000001</v>
      </c>
      <c r="K15" s="535">
        <f>+K17+K18+K19+K20+K21+K22</f>
        <v>1728</v>
      </c>
      <c r="L15" s="529"/>
      <c r="M15" s="95"/>
      <c r="N15" s="95"/>
      <c r="O15" s="95"/>
      <c r="P15" s="510"/>
      <c r="Y15" s="529"/>
    </row>
    <row r="16" spans="1:25" s="509" customFormat="1" ht="17.25" customHeight="1">
      <c r="A16" s="95" t="s">
        <v>1136</v>
      </c>
      <c r="B16" s="52"/>
      <c r="C16" s="180" t="s">
        <v>1137</v>
      </c>
      <c r="D16" s="57"/>
      <c r="H16" s="538"/>
      <c r="I16" s="539"/>
      <c r="J16" s="538"/>
      <c r="K16" s="539"/>
      <c r="L16" s="529"/>
      <c r="M16" s="95"/>
      <c r="N16" s="522"/>
      <c r="O16" s="95"/>
      <c r="P16" s="510"/>
      <c r="Y16" s="529"/>
    </row>
    <row r="17" spans="1:25" s="509" customFormat="1" ht="14.25" customHeight="1">
      <c r="A17" s="95" t="s">
        <v>1138</v>
      </c>
      <c r="B17" s="52"/>
      <c r="C17" s="51"/>
      <c r="D17" s="57"/>
      <c r="H17" s="538">
        <v>8500</v>
      </c>
      <c r="I17" s="540">
        <v>89</v>
      </c>
      <c r="J17" s="538">
        <v>44180</v>
      </c>
      <c r="K17" s="540">
        <v>859</v>
      </c>
      <c r="L17" s="529"/>
      <c r="M17" s="541" t="s">
        <v>1139</v>
      </c>
      <c r="N17" s="95"/>
      <c r="O17" s="522"/>
      <c r="P17" s="95"/>
      <c r="Y17" s="529"/>
    </row>
    <row r="18" spans="1:25" s="509" customFormat="1" ht="14.25" customHeight="1">
      <c r="A18" s="95" t="s">
        <v>1140</v>
      </c>
      <c r="B18" s="52"/>
      <c r="C18" s="51"/>
      <c r="D18" s="57"/>
      <c r="H18" s="538">
        <v>9600</v>
      </c>
      <c r="I18" s="542">
        <v>55</v>
      </c>
      <c r="J18" s="538">
        <v>21670.1</v>
      </c>
      <c r="K18" s="542">
        <v>339</v>
      </c>
      <c r="L18" s="529"/>
      <c r="M18" s="541" t="s">
        <v>1141</v>
      </c>
      <c r="N18" s="95"/>
      <c r="O18" s="522"/>
      <c r="P18" s="95"/>
      <c r="Y18" s="529"/>
    </row>
    <row r="19" spans="1:25" s="509" customFormat="1" ht="14.25" customHeight="1">
      <c r="A19" s="95" t="s">
        <v>1142</v>
      </c>
      <c r="B19" s="52"/>
      <c r="C19" s="51"/>
      <c r="D19" s="57"/>
      <c r="H19" s="538"/>
      <c r="I19" s="543"/>
      <c r="J19" s="538">
        <v>5098.2</v>
      </c>
      <c r="K19" s="543">
        <v>105</v>
      </c>
      <c r="L19" s="529"/>
      <c r="M19" s="541" t="s">
        <v>1143</v>
      </c>
      <c r="N19" s="95"/>
      <c r="O19" s="522"/>
      <c r="P19" s="95"/>
      <c r="Y19" s="529"/>
    </row>
    <row r="20" spans="1:25" s="509" customFormat="1" ht="17.25" customHeight="1">
      <c r="A20" s="95" t="s">
        <v>1144</v>
      </c>
      <c r="B20" s="52"/>
      <c r="C20" s="51" t="s">
        <v>1145</v>
      </c>
      <c r="D20" s="57"/>
      <c r="H20" s="538"/>
      <c r="I20" s="543"/>
      <c r="J20" s="538">
        <v>20712.3</v>
      </c>
      <c r="K20" s="543">
        <v>215</v>
      </c>
      <c r="L20" s="522"/>
      <c r="M20" s="529"/>
      <c r="N20" s="529"/>
      <c r="O20" s="529"/>
      <c r="P20" s="529"/>
      <c r="Y20" s="529"/>
    </row>
    <row r="21" spans="1:25" s="509" customFormat="1" ht="13.5" customHeight="1">
      <c r="A21" s="95" t="s">
        <v>1146</v>
      </c>
      <c r="B21" s="52"/>
      <c r="C21" s="51"/>
      <c r="D21" s="57"/>
      <c r="H21" s="538">
        <v>7700</v>
      </c>
      <c r="I21" s="543">
        <v>23</v>
      </c>
      <c r="J21" s="538">
        <v>9836.8</v>
      </c>
      <c r="K21" s="543">
        <v>210</v>
      </c>
      <c r="L21" s="522"/>
      <c r="M21" s="529"/>
      <c r="N21" s="529"/>
      <c r="O21" s="529"/>
      <c r="P21" s="529"/>
      <c r="Y21" s="529"/>
    </row>
    <row r="22" spans="1:25" s="509" customFormat="1" ht="14.25" customHeight="1" hidden="1">
      <c r="A22" s="95" t="s">
        <v>1147</v>
      </c>
      <c r="B22" s="52"/>
      <c r="C22" s="51"/>
      <c r="D22" s="57"/>
      <c r="H22" s="538"/>
      <c r="I22" s="543"/>
      <c r="J22" s="538"/>
      <c r="K22" s="543"/>
      <c r="L22" s="522"/>
      <c r="M22" s="529"/>
      <c r="N22" s="529"/>
      <c r="O22" s="529"/>
      <c r="P22" s="529"/>
      <c r="Y22" s="529"/>
    </row>
    <row r="23" spans="1:25" s="509" customFormat="1" ht="14.25" customHeight="1" hidden="1">
      <c r="A23" s="924" t="s">
        <v>1148</v>
      </c>
      <c r="B23" s="924"/>
      <c r="C23" s="925" t="s">
        <v>1149</v>
      </c>
      <c r="D23" s="925"/>
      <c r="H23" s="538"/>
      <c r="I23" s="96"/>
      <c r="J23" s="538"/>
      <c r="K23" s="96"/>
      <c r="L23" s="522"/>
      <c r="M23" s="522"/>
      <c r="N23" s="529"/>
      <c r="O23" s="529"/>
      <c r="Y23" s="529"/>
    </row>
    <row r="24" spans="1:25" s="509" customFormat="1" ht="17.25" customHeight="1">
      <c r="A24" s="525" t="s">
        <v>1150</v>
      </c>
      <c r="B24" s="530"/>
      <c r="C24" s="531"/>
      <c r="D24" s="532"/>
      <c r="E24" s="533"/>
      <c r="F24" s="533"/>
      <c r="G24" s="533"/>
      <c r="H24" s="534"/>
      <c r="I24" s="544"/>
      <c r="J24" s="534">
        <v>23100</v>
      </c>
      <c r="K24" s="544">
        <v>109</v>
      </c>
      <c r="L24" s="522"/>
      <c r="M24" s="522"/>
      <c r="N24" s="529"/>
      <c r="O24" s="529"/>
      <c r="Y24" s="529"/>
    </row>
    <row r="25" spans="1:25" s="509" customFormat="1" ht="17.25" customHeight="1">
      <c r="A25" s="525" t="s">
        <v>1151</v>
      </c>
      <c r="B25" s="530"/>
      <c r="C25" s="531" t="s">
        <v>1152</v>
      </c>
      <c r="D25" s="532"/>
      <c r="E25" s="533"/>
      <c r="F25" s="533"/>
      <c r="G25" s="533"/>
      <c r="H25" s="534">
        <f>H27+H28+H29</f>
        <v>18900</v>
      </c>
      <c r="I25" s="535">
        <f>I27+I28</f>
        <v>233</v>
      </c>
      <c r="J25" s="534">
        <f>J27+J28+J29</f>
        <v>50732</v>
      </c>
      <c r="K25" s="535">
        <f>K27+K28</f>
        <v>1671</v>
      </c>
      <c r="L25" s="522"/>
      <c r="M25" s="522"/>
      <c r="N25" s="529"/>
      <c r="O25" s="529"/>
      <c r="Y25" s="529"/>
    </row>
    <row r="26" spans="1:25" s="509" customFormat="1" ht="15" customHeight="1">
      <c r="A26" s="95" t="s">
        <v>1153</v>
      </c>
      <c r="B26" s="52"/>
      <c r="C26" s="180" t="s">
        <v>1137</v>
      </c>
      <c r="D26" s="532"/>
      <c r="E26" s="533"/>
      <c r="F26" s="533"/>
      <c r="G26" s="533"/>
      <c r="H26" s="534"/>
      <c r="I26" s="525"/>
      <c r="J26" s="534"/>
      <c r="K26" s="525"/>
      <c r="L26" s="522"/>
      <c r="M26" s="522"/>
      <c r="N26" s="529"/>
      <c r="O26" s="529"/>
      <c r="Y26" s="529"/>
    </row>
    <row r="27" spans="1:25" s="509" customFormat="1" ht="15" customHeight="1">
      <c r="A27" s="96" t="s">
        <v>1154</v>
      </c>
      <c r="B27" s="49"/>
      <c r="C27" s="52" t="s">
        <v>1155</v>
      </c>
      <c r="D27" s="57"/>
      <c r="H27" s="538">
        <v>12900</v>
      </c>
      <c r="I27" s="95">
        <v>223</v>
      </c>
      <c r="J27" s="538">
        <v>37144.2</v>
      </c>
      <c r="K27" s="95">
        <v>1586</v>
      </c>
      <c r="L27" s="522"/>
      <c r="M27" s="522"/>
      <c r="N27" s="529"/>
      <c r="O27" s="529"/>
      <c r="Y27" s="529"/>
    </row>
    <row r="28" spans="1:25" s="509" customFormat="1" ht="15" customHeight="1">
      <c r="A28" s="95" t="s">
        <v>1156</v>
      </c>
      <c r="B28" s="52"/>
      <c r="C28" s="52" t="s">
        <v>1157</v>
      </c>
      <c r="D28" s="57"/>
      <c r="H28" s="538">
        <v>6000</v>
      </c>
      <c r="I28" s="95">
        <v>10</v>
      </c>
      <c r="J28" s="538">
        <v>8375.3</v>
      </c>
      <c r="K28" s="95">
        <v>85</v>
      </c>
      <c r="L28" s="522"/>
      <c r="M28" s="522"/>
      <c r="N28" s="529"/>
      <c r="O28" s="529"/>
      <c r="Y28" s="529"/>
    </row>
    <row r="29" spans="1:25" s="509" customFormat="1" ht="15" customHeight="1">
      <c r="A29" s="95" t="s">
        <v>1158</v>
      </c>
      <c r="B29" s="52"/>
      <c r="C29" s="52"/>
      <c r="D29" s="61"/>
      <c r="E29" s="529"/>
      <c r="F29" s="529"/>
      <c r="G29" s="529"/>
      <c r="H29" s="538"/>
      <c r="I29" s="95"/>
      <c r="J29" s="538">
        <v>5212.5</v>
      </c>
      <c r="K29" s="95"/>
      <c r="L29" s="522"/>
      <c r="M29" s="522"/>
      <c r="N29" s="529"/>
      <c r="O29" s="529"/>
      <c r="Y29" s="529"/>
    </row>
    <row r="30" spans="1:25" s="509" customFormat="1" ht="14.25" customHeight="1">
      <c r="A30" s="525" t="s">
        <v>1159</v>
      </c>
      <c r="B30" s="52"/>
      <c r="C30" s="531" t="s">
        <v>1160</v>
      </c>
      <c r="D30" s="52"/>
      <c r="E30" s="95"/>
      <c r="F30" s="95"/>
      <c r="G30" s="95"/>
      <c r="H30" s="534"/>
      <c r="I30" s="95"/>
      <c r="J30" s="534"/>
      <c r="K30" s="95"/>
      <c r="L30" s="522"/>
      <c r="M30" s="522" t="s">
        <v>1161</v>
      </c>
      <c r="N30" s="529"/>
      <c r="O30" s="529"/>
      <c r="P30" s="96"/>
      <c r="Y30" s="529"/>
    </row>
    <row r="31" spans="1:25" s="509" customFormat="1" ht="18" customHeight="1">
      <c r="A31" s="525" t="s">
        <v>1162</v>
      </c>
      <c r="B31" s="530"/>
      <c r="C31" s="531"/>
      <c r="D31" s="532"/>
      <c r="E31" s="533"/>
      <c r="F31" s="533"/>
      <c r="G31" s="533"/>
      <c r="H31" s="534"/>
      <c r="I31" s="544"/>
      <c r="J31" s="534"/>
      <c r="K31" s="544"/>
      <c r="L31" s="522"/>
      <c r="M31" s="522"/>
      <c r="N31" s="529"/>
      <c r="O31" s="529"/>
      <c r="Y31" s="529"/>
    </row>
    <row r="32" spans="1:25" s="509" customFormat="1" ht="17.25" customHeight="1">
      <c r="A32" s="525" t="s">
        <v>1163</v>
      </c>
      <c r="B32" s="92"/>
      <c r="C32" s="121"/>
      <c r="D32" s="532"/>
      <c r="E32" s="533"/>
      <c r="F32" s="533"/>
      <c r="G32" s="533"/>
      <c r="H32" s="534">
        <f>H37+H38+H39+H36</f>
        <v>43239.9</v>
      </c>
      <c r="I32" s="535">
        <f>I37+I38+I39+I36</f>
        <v>1215</v>
      </c>
      <c r="J32" s="534">
        <f>J37+J38+J39+J36</f>
        <v>77411.3</v>
      </c>
      <c r="K32" s="535">
        <f>K37+K38+K39+K36</f>
        <v>1805</v>
      </c>
      <c r="L32" s="522"/>
      <c r="M32" s="522"/>
      <c r="N32" s="529"/>
      <c r="O32" s="529"/>
      <c r="P32" s="529"/>
      <c r="Y32" s="529"/>
    </row>
    <row r="33" spans="1:25" s="509" customFormat="1" ht="15" customHeight="1">
      <c r="A33" s="95" t="s">
        <v>1153</v>
      </c>
      <c r="B33" s="52"/>
      <c r="C33" s="180" t="s">
        <v>1137</v>
      </c>
      <c r="D33" s="57"/>
      <c r="H33" s="534"/>
      <c r="I33" s="535"/>
      <c r="J33" s="534"/>
      <c r="K33" s="535"/>
      <c r="L33" s="522"/>
      <c r="M33" s="522"/>
      <c r="N33" s="529"/>
      <c r="O33" s="529"/>
      <c r="Y33" s="529"/>
    </row>
    <row r="34" spans="1:25" s="509" customFormat="1" ht="15" customHeight="1" hidden="1">
      <c r="A34" s="95" t="s">
        <v>1164</v>
      </c>
      <c r="B34" s="52"/>
      <c r="C34" s="506" t="s">
        <v>1165</v>
      </c>
      <c r="D34" s="57"/>
      <c r="H34" s="538"/>
      <c r="I34" s="539"/>
      <c r="J34" s="538"/>
      <c r="K34" s="539"/>
      <c r="L34" s="522"/>
      <c r="M34" s="522"/>
      <c r="N34" s="529"/>
      <c r="O34" s="529"/>
      <c r="Y34" s="529"/>
    </row>
    <row r="35" spans="1:25" s="509" customFormat="1" ht="15" customHeight="1" hidden="1">
      <c r="A35" s="95" t="s">
        <v>1166</v>
      </c>
      <c r="B35" s="52"/>
      <c r="C35" s="506" t="s">
        <v>1167</v>
      </c>
      <c r="D35" s="57"/>
      <c r="H35" s="538"/>
      <c r="I35" s="543"/>
      <c r="J35" s="538"/>
      <c r="K35" s="543"/>
      <c r="L35" s="522"/>
      <c r="M35" s="522"/>
      <c r="N35" s="529"/>
      <c r="O35" s="529"/>
      <c r="Y35" s="529"/>
    </row>
    <row r="36" spans="1:25" s="509" customFormat="1" ht="14.25" customHeight="1">
      <c r="A36" s="95" t="s">
        <v>1168</v>
      </c>
      <c r="B36" s="49"/>
      <c r="C36" s="51"/>
      <c r="D36" s="57"/>
      <c r="H36" s="538"/>
      <c r="I36" s="539"/>
      <c r="J36" s="538"/>
      <c r="K36" s="539"/>
      <c r="L36" s="522"/>
      <c r="M36" s="522"/>
      <c r="N36" s="529"/>
      <c r="O36" s="529"/>
      <c r="Y36" s="529"/>
    </row>
    <row r="37" spans="1:25" s="509" customFormat="1" ht="15" customHeight="1">
      <c r="A37" s="95" t="s">
        <v>1169</v>
      </c>
      <c r="B37" s="52"/>
      <c r="C37" s="180"/>
      <c r="D37" s="57"/>
      <c r="H37" s="538"/>
      <c r="I37" s="95"/>
      <c r="J37" s="538">
        <v>4250</v>
      </c>
      <c r="K37" s="95">
        <v>24</v>
      </c>
      <c r="L37" s="522"/>
      <c r="M37" s="522"/>
      <c r="N37" s="529"/>
      <c r="O37" s="529"/>
      <c r="Y37" s="529"/>
    </row>
    <row r="38" spans="1:25" s="509" customFormat="1" ht="17.25" customHeight="1">
      <c r="A38" s="95" t="s">
        <v>1170</v>
      </c>
      <c r="B38" s="49"/>
      <c r="C38" s="51" t="s">
        <v>1171</v>
      </c>
      <c r="D38" s="57"/>
      <c r="H38" s="538"/>
      <c r="I38" s="95"/>
      <c r="J38" s="538">
        <v>160</v>
      </c>
      <c r="K38" s="95">
        <v>1</v>
      </c>
      <c r="L38" s="522"/>
      <c r="M38" s="522"/>
      <c r="N38" s="529"/>
      <c r="O38" s="529"/>
      <c r="Y38" s="529"/>
    </row>
    <row r="39" spans="1:25" s="509" customFormat="1" ht="14.25" customHeight="1">
      <c r="A39" s="495" t="s">
        <v>1172</v>
      </c>
      <c r="B39" s="50"/>
      <c r="C39" s="179" t="s">
        <v>1173</v>
      </c>
      <c r="D39" s="545"/>
      <c r="E39" s="546"/>
      <c r="F39" s="546"/>
      <c r="G39" s="546"/>
      <c r="H39" s="547">
        <v>43239.9</v>
      </c>
      <c r="I39" s="548">
        <v>1215</v>
      </c>
      <c r="J39" s="547">
        <v>73001.3</v>
      </c>
      <c r="K39" s="548">
        <v>1780</v>
      </c>
      <c r="L39" s="529"/>
      <c r="M39" s="541"/>
      <c r="N39" s="95"/>
      <c r="O39" s="522"/>
      <c r="P39" s="95"/>
      <c r="Y39" s="529"/>
    </row>
    <row r="40" spans="16:25" ht="12">
      <c r="P40" s="71"/>
      <c r="Y40" s="65"/>
    </row>
    <row r="41" spans="12:25" ht="12">
      <c r="L41" s="71"/>
      <c r="M41" s="71"/>
      <c r="N41" s="549"/>
      <c r="O41" s="71"/>
      <c r="P41" s="71"/>
      <c r="Y41" s="550"/>
    </row>
    <row r="42" spans="12:17" ht="12">
      <c r="L42" s="71"/>
      <c r="M42" s="71"/>
      <c r="N42" s="549"/>
      <c r="O42" s="71"/>
      <c r="P42" s="71"/>
      <c r="Q42" s="71"/>
    </row>
    <row r="43" spans="12:43" ht="12">
      <c r="L43" s="71"/>
      <c r="M43" s="71"/>
      <c r="N43" s="549"/>
      <c r="O43" s="71"/>
      <c r="P43" s="71"/>
      <c r="Q43" s="71"/>
      <c r="Y43" s="550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2:32" ht="12">
      <c r="L44" s="71"/>
      <c r="M44" s="71"/>
      <c r="N44" s="71"/>
      <c r="O44" s="71"/>
      <c r="P44" s="71"/>
      <c r="Q44" s="71"/>
      <c r="Y44" s="550"/>
      <c r="Z44" s="72"/>
      <c r="AA44" s="72"/>
      <c r="AB44" s="72"/>
      <c r="AC44" s="72"/>
      <c r="AD44" s="72"/>
      <c r="AE44" s="72"/>
      <c r="AF44" s="72"/>
    </row>
    <row r="45" spans="12:25" ht="12">
      <c r="L45" s="71"/>
      <c r="M45" s="71"/>
      <c r="N45" s="71"/>
      <c r="O45" s="71"/>
      <c r="P45" s="71"/>
      <c r="Q45" s="71"/>
      <c r="U45" s="72"/>
      <c r="V45" s="72"/>
      <c r="W45" s="72"/>
      <c r="X45" s="72"/>
      <c r="Y45" s="550"/>
    </row>
    <row r="46" spans="12:17" ht="12">
      <c r="L46" s="71"/>
      <c r="M46" s="71"/>
      <c r="N46" s="71"/>
      <c r="O46" s="71"/>
      <c r="P46" s="71"/>
      <c r="Q46" s="71"/>
    </row>
    <row r="47" spans="10:17" ht="12">
      <c r="J47" s="62">
        <f>J13+J31+J32</f>
        <v>500848</v>
      </c>
      <c r="L47" s="71"/>
      <c r="M47" s="71"/>
      <c r="N47" s="71"/>
      <c r="O47" s="71"/>
      <c r="P47" s="71"/>
      <c r="Q47" s="71"/>
    </row>
    <row r="48" spans="12:17" ht="12">
      <c r="L48" s="71"/>
      <c r="M48" s="71"/>
      <c r="N48" s="71"/>
      <c r="O48" s="71"/>
      <c r="P48" s="71"/>
      <c r="Q48" s="71"/>
    </row>
    <row r="49" spans="12:17" ht="12">
      <c r="L49" s="71"/>
      <c r="M49" s="71"/>
      <c r="N49" s="71"/>
      <c r="O49" s="71"/>
      <c r="P49" s="71"/>
      <c r="Q49" s="71"/>
    </row>
    <row r="50" spans="12:17" ht="12">
      <c r="L50" s="71"/>
      <c r="M50" s="71"/>
      <c r="N50" s="71"/>
      <c r="O50" s="71"/>
      <c r="P50" s="71"/>
      <c r="Q50" s="71"/>
    </row>
    <row r="51" spans="12:17" ht="12">
      <c r="L51" s="71"/>
      <c r="M51" s="71"/>
      <c r="N51" s="71"/>
      <c r="O51" s="71"/>
      <c r="P51" s="71"/>
      <c r="Q51" s="71"/>
    </row>
    <row r="52" spans="12:17" ht="12">
      <c r="L52" s="71"/>
      <c r="M52" s="71"/>
      <c r="N52" s="71"/>
      <c r="O52" s="71"/>
      <c r="P52" s="71"/>
      <c r="Q52" s="71"/>
    </row>
    <row r="53" spans="12:17" ht="12">
      <c r="L53" s="71"/>
      <c r="M53" s="71"/>
      <c r="N53" s="71"/>
      <c r="O53" s="71"/>
      <c r="P53" s="71"/>
      <c r="Q53" s="71"/>
    </row>
    <row r="54" spans="12:17" ht="12">
      <c r="L54" s="71"/>
      <c r="M54" s="71"/>
      <c r="N54" s="71"/>
      <c r="O54" s="71"/>
      <c r="P54" s="71"/>
      <c r="Q54" s="71"/>
    </row>
    <row r="55" spans="16:17" ht="12">
      <c r="P55" s="71"/>
      <c r="Q55" s="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40.625" style="551" customWidth="1"/>
    <col min="2" max="2" width="34.375" style="551" customWidth="1"/>
    <col min="3" max="5" width="8.625" style="551" customWidth="1"/>
    <col min="6" max="7" width="10.625" style="551" customWidth="1"/>
    <col min="21" max="16384" width="9.125" style="551" customWidth="1"/>
  </cols>
  <sheetData>
    <row r="1" spans="1:7" ht="12.75">
      <c r="A1" s="926" t="s">
        <v>1174</v>
      </c>
      <c r="B1" s="926"/>
      <c r="C1" s="926"/>
      <c r="D1" s="926"/>
      <c r="E1" s="926"/>
      <c r="F1" s="926"/>
      <c r="G1" s="926"/>
    </row>
    <row r="2" spans="1:7" ht="12.75">
      <c r="A2" s="926" t="s">
        <v>1175</v>
      </c>
      <c r="B2" s="926"/>
      <c r="C2" s="926"/>
      <c r="D2" s="926"/>
      <c r="E2" s="926"/>
      <c r="F2" s="926"/>
      <c r="G2" s="926"/>
    </row>
    <row r="3" spans="1:7" ht="12.75">
      <c r="A3" s="552" t="s">
        <v>1176</v>
      </c>
      <c r="B3" s="553"/>
      <c r="C3" s="553"/>
      <c r="D3" s="553"/>
      <c r="E3" s="553"/>
      <c r="F3" s="553"/>
      <c r="G3" s="553"/>
    </row>
    <row r="4" spans="1:7" ht="12.75">
      <c r="A4" s="552" t="s">
        <v>1177</v>
      </c>
      <c r="B4" s="553"/>
      <c r="C4" s="553"/>
      <c r="D4" s="553"/>
      <c r="E4" s="553"/>
      <c r="F4" s="553"/>
      <c r="G4" s="553"/>
    </row>
    <row r="5" spans="1:7" ht="12.75">
      <c r="A5" s="927"/>
      <c r="B5" s="929"/>
      <c r="C5" s="554">
        <v>2014</v>
      </c>
      <c r="D5" s="554">
        <v>2015</v>
      </c>
      <c r="E5" s="554">
        <v>2016</v>
      </c>
      <c r="F5" s="930"/>
      <c r="G5" s="932"/>
    </row>
    <row r="6" spans="1:7" ht="12.75">
      <c r="A6" s="928"/>
      <c r="B6" s="929"/>
      <c r="C6" s="555" t="s">
        <v>757</v>
      </c>
      <c r="D6" s="555" t="s">
        <v>757</v>
      </c>
      <c r="E6" s="555" t="s">
        <v>757</v>
      </c>
      <c r="F6" s="931"/>
      <c r="G6" s="933"/>
    </row>
    <row r="7" spans="1:7" ht="23.25" customHeight="1">
      <c r="A7" s="556" t="s">
        <v>1178</v>
      </c>
      <c r="B7" s="556" t="s">
        <v>1179</v>
      </c>
      <c r="C7" s="557">
        <f>C9+C10+C11+C12+C13</f>
        <v>1705.7</v>
      </c>
      <c r="D7" s="557">
        <f>D9+D10+D11+D12+D13</f>
        <v>2533.0000000000005</v>
      </c>
      <c r="E7" s="557">
        <f>E9+E10+E11+E12+E13</f>
        <v>3741.4</v>
      </c>
      <c r="F7" s="557">
        <f>E7/C7*100</f>
        <v>219.3468957026441</v>
      </c>
      <c r="G7" s="557">
        <f>E7/D7*100</f>
        <v>147.70627714172915</v>
      </c>
    </row>
    <row r="8" spans="1:7" ht="12.75">
      <c r="A8" s="558" t="s">
        <v>1180</v>
      </c>
      <c r="B8" s="558" t="s">
        <v>1181</v>
      </c>
      <c r="C8" s="557"/>
      <c r="D8" s="557"/>
      <c r="E8" s="557"/>
      <c r="F8" s="557"/>
      <c r="G8" s="557"/>
    </row>
    <row r="9" spans="1:7" ht="12.75">
      <c r="A9" s="559" t="s">
        <v>1182</v>
      </c>
      <c r="B9" s="559" t="s">
        <v>1183</v>
      </c>
      <c r="C9" s="558">
        <v>1426.9</v>
      </c>
      <c r="D9" s="558">
        <v>2224.4</v>
      </c>
      <c r="E9" s="558">
        <v>3138.1</v>
      </c>
      <c r="F9" s="560">
        <f>E9/C9*100</f>
        <v>219.92431144438993</v>
      </c>
      <c r="G9" s="560">
        <f aca="true" t="shared" si="0" ref="G9:G20">E9/D9*100</f>
        <v>141.07624527962597</v>
      </c>
    </row>
    <row r="10" spans="1:7" ht="12.75">
      <c r="A10" s="559" t="s">
        <v>1184</v>
      </c>
      <c r="B10" s="559" t="s">
        <v>1185</v>
      </c>
      <c r="C10" s="558">
        <v>53.3</v>
      </c>
      <c r="D10" s="558">
        <v>94.9</v>
      </c>
      <c r="E10" s="558">
        <v>203.8</v>
      </c>
      <c r="F10" s="560">
        <f aca="true" t="shared" si="1" ref="F10:F20">E10/C10*100</f>
        <v>382.36397748592873</v>
      </c>
      <c r="G10" s="560">
        <f t="shared" si="0"/>
        <v>214.75237091675447</v>
      </c>
    </row>
    <row r="11" spans="1:7" ht="12.75">
      <c r="A11" s="559" t="s">
        <v>1186</v>
      </c>
      <c r="B11" s="559" t="s">
        <v>1187</v>
      </c>
      <c r="C11" s="558">
        <v>176.7</v>
      </c>
      <c r="D11" s="558">
        <v>173.9</v>
      </c>
      <c r="E11" s="558">
        <v>349.1</v>
      </c>
      <c r="F11" s="560">
        <f t="shared" si="1"/>
        <v>197.56649688737977</v>
      </c>
      <c r="G11" s="560">
        <f t="shared" si="0"/>
        <v>200.747556066705</v>
      </c>
    </row>
    <row r="12" spans="1:7" ht="12.75">
      <c r="A12" s="559" t="s">
        <v>1188</v>
      </c>
      <c r="B12" s="559" t="s">
        <v>1189</v>
      </c>
      <c r="C12" s="558">
        <v>36.3</v>
      </c>
      <c r="D12" s="558">
        <v>23.5</v>
      </c>
      <c r="E12" s="558">
        <v>38.6</v>
      </c>
      <c r="F12" s="560">
        <f t="shared" si="1"/>
        <v>106.33608815426999</v>
      </c>
      <c r="G12" s="560">
        <f t="shared" si="0"/>
        <v>164.2553191489362</v>
      </c>
    </row>
    <row r="13" spans="1:7" ht="12.75">
      <c r="A13" s="559" t="s">
        <v>1190</v>
      </c>
      <c r="B13" s="559" t="s">
        <v>1191</v>
      </c>
      <c r="C13" s="558">
        <v>12.5</v>
      </c>
      <c r="D13" s="558">
        <v>16.3</v>
      </c>
      <c r="E13" s="558">
        <v>11.8</v>
      </c>
      <c r="F13" s="560">
        <f t="shared" si="1"/>
        <v>94.4</v>
      </c>
      <c r="G13" s="560">
        <f t="shared" si="0"/>
        <v>72.39263803680981</v>
      </c>
    </row>
    <row r="14" spans="1:7" ht="26.25" customHeight="1">
      <c r="A14" s="561" t="s">
        <v>1192</v>
      </c>
      <c r="B14" s="561" t="s">
        <v>1193</v>
      </c>
      <c r="C14" s="562">
        <f>C16+C17+C18+C19+C20</f>
        <v>2354.5</v>
      </c>
      <c r="D14" s="562">
        <f>D16+D17+D18+D19+D20</f>
        <v>2770.7999999999997</v>
      </c>
      <c r="E14" s="562">
        <f>E16+E17+E18+E19+E20</f>
        <v>3178.4999999999995</v>
      </c>
      <c r="F14" s="557">
        <f t="shared" si="1"/>
        <v>134.99681461032065</v>
      </c>
      <c r="G14" s="557">
        <f t="shared" si="0"/>
        <v>114.7141619748809</v>
      </c>
    </row>
    <row r="15" spans="1:7" ht="12.75">
      <c r="A15" s="558" t="s">
        <v>1180</v>
      </c>
      <c r="B15" s="558" t="s">
        <v>1181</v>
      </c>
      <c r="C15" s="553"/>
      <c r="D15" s="553"/>
      <c r="E15" s="553"/>
      <c r="F15" s="557"/>
      <c r="G15" s="557"/>
    </row>
    <row r="16" spans="1:7" ht="12.75">
      <c r="A16" s="559" t="s">
        <v>1182</v>
      </c>
      <c r="B16" s="559" t="s">
        <v>1183</v>
      </c>
      <c r="C16" s="558">
        <v>2024.6</v>
      </c>
      <c r="D16" s="558">
        <v>2472.5</v>
      </c>
      <c r="E16" s="558">
        <v>2903.2</v>
      </c>
      <c r="F16" s="560">
        <f t="shared" si="1"/>
        <v>143.39622641509433</v>
      </c>
      <c r="G16" s="560">
        <f t="shared" si="0"/>
        <v>117.4196157735086</v>
      </c>
    </row>
    <row r="17" spans="1:7" ht="12.75">
      <c r="A17" s="559" t="s">
        <v>1184</v>
      </c>
      <c r="B17" s="559" t="s">
        <v>1185</v>
      </c>
      <c r="C17" s="558">
        <v>58.6</v>
      </c>
      <c r="D17" s="558">
        <v>75.9</v>
      </c>
      <c r="E17" s="558">
        <v>60.9</v>
      </c>
      <c r="F17" s="560">
        <f t="shared" si="1"/>
        <v>103.92491467576792</v>
      </c>
      <c r="G17" s="560">
        <f t="shared" si="0"/>
        <v>80.23715415019763</v>
      </c>
    </row>
    <row r="18" spans="1:7" ht="12.75">
      <c r="A18" s="559" t="s">
        <v>1186</v>
      </c>
      <c r="B18" s="559" t="s">
        <v>1187</v>
      </c>
      <c r="C18" s="558">
        <v>213</v>
      </c>
      <c r="D18" s="558">
        <v>187.1</v>
      </c>
      <c r="E18" s="558">
        <v>180.6</v>
      </c>
      <c r="F18" s="560">
        <f t="shared" si="1"/>
        <v>84.78873239436619</v>
      </c>
      <c r="G18" s="560">
        <f t="shared" si="0"/>
        <v>96.52592196686264</v>
      </c>
    </row>
    <row r="19" spans="1:7" ht="12.75">
      <c r="A19" s="559" t="s">
        <v>1188</v>
      </c>
      <c r="B19" s="559" t="s">
        <v>1189</v>
      </c>
      <c r="C19" s="558">
        <v>50.9</v>
      </c>
      <c r="D19" s="558">
        <v>28.2</v>
      </c>
      <c r="E19" s="558">
        <v>18.6</v>
      </c>
      <c r="F19" s="560">
        <f t="shared" si="1"/>
        <v>36.54223968565816</v>
      </c>
      <c r="G19" s="560">
        <f t="shared" si="0"/>
        <v>65.95744680851064</v>
      </c>
    </row>
    <row r="20" spans="1:7" ht="12.75">
      <c r="A20" s="563" t="s">
        <v>1190</v>
      </c>
      <c r="B20" s="563" t="s">
        <v>1191</v>
      </c>
      <c r="C20" s="564">
        <v>7.4</v>
      </c>
      <c r="D20" s="564">
        <v>7.1</v>
      </c>
      <c r="E20" s="564">
        <v>15.2</v>
      </c>
      <c r="F20" s="565">
        <f t="shared" si="1"/>
        <v>205.4054054054054</v>
      </c>
      <c r="G20" s="565">
        <f t="shared" si="0"/>
        <v>214.0845070422535</v>
      </c>
    </row>
    <row r="21" spans="1:7" ht="12.75">
      <c r="A21" s="934" t="s">
        <v>1194</v>
      </c>
      <c r="B21" s="934"/>
      <c r="C21" s="566"/>
      <c r="D21" s="553"/>
      <c r="E21" s="553"/>
      <c r="F21" s="553"/>
      <c r="G21" s="553"/>
    </row>
    <row r="22" spans="1:7" ht="12.75">
      <c r="A22" s="935" t="s">
        <v>1195</v>
      </c>
      <c r="B22" s="935"/>
      <c r="C22" s="567"/>
      <c r="D22" s="553"/>
      <c r="E22" s="553"/>
      <c r="F22" s="553"/>
      <c r="G22" s="553"/>
    </row>
    <row r="23" spans="1:7" ht="12.75">
      <c r="A23" s="552" t="s">
        <v>1196</v>
      </c>
      <c r="B23" s="553"/>
      <c r="C23" s="553"/>
      <c r="D23" s="553"/>
      <c r="E23" s="553"/>
      <c r="F23" s="553"/>
      <c r="G23" s="553"/>
    </row>
    <row r="24" spans="1:7" ht="12.75">
      <c r="A24" s="552" t="s">
        <v>1197</v>
      </c>
      <c r="B24" s="553"/>
      <c r="C24" s="553"/>
      <c r="D24" s="553"/>
      <c r="E24" s="553"/>
      <c r="F24" s="553"/>
      <c r="G24" s="553"/>
    </row>
    <row r="25" spans="1:7" ht="12.75">
      <c r="A25" s="936"/>
      <c r="B25" s="938"/>
      <c r="C25" s="554">
        <v>2014</v>
      </c>
      <c r="D25" s="554">
        <v>2015</v>
      </c>
      <c r="E25" s="554">
        <v>2016</v>
      </c>
      <c r="F25" s="930"/>
      <c r="G25" s="932"/>
    </row>
    <row r="26" spans="1:7" ht="12.75">
      <c r="A26" s="937"/>
      <c r="B26" s="938"/>
      <c r="C26" s="555" t="s">
        <v>757</v>
      </c>
      <c r="D26" s="555" t="s">
        <v>757</v>
      </c>
      <c r="E26" s="555" t="s">
        <v>757</v>
      </c>
      <c r="F26" s="931"/>
      <c r="G26" s="933"/>
    </row>
    <row r="27" spans="1:7" ht="26.25" customHeight="1">
      <c r="A27" s="568" t="s">
        <v>1198</v>
      </c>
      <c r="B27" s="568" t="s">
        <v>1199</v>
      </c>
      <c r="C27" s="557">
        <f>C29+C30+C31+C32</f>
        <v>2024.7</v>
      </c>
      <c r="D27" s="557">
        <f>D29+D30+D31+D32</f>
        <v>2471.9</v>
      </c>
      <c r="E27" s="557">
        <f>E29+E30+E31+E32</f>
        <v>2898.2</v>
      </c>
      <c r="F27" s="569">
        <f>E27/C27*100</f>
        <v>143.1421939052699</v>
      </c>
      <c r="G27" s="569">
        <f>E27/D27*100</f>
        <v>117.24584327844975</v>
      </c>
    </row>
    <row r="28" spans="1:7" ht="12.75">
      <c r="A28" s="558" t="s">
        <v>1180</v>
      </c>
      <c r="B28" s="558" t="s">
        <v>1181</v>
      </c>
      <c r="C28" s="558"/>
      <c r="D28" s="553"/>
      <c r="E28" s="553"/>
      <c r="F28" s="557"/>
      <c r="G28" s="557"/>
    </row>
    <row r="29" spans="1:7" ht="12.75">
      <c r="A29" s="559" t="s">
        <v>1200</v>
      </c>
      <c r="B29" s="559" t="s">
        <v>1201</v>
      </c>
      <c r="C29" s="558">
        <v>1555.7</v>
      </c>
      <c r="D29" s="558">
        <v>1917.2</v>
      </c>
      <c r="E29" s="558">
        <v>2251.9</v>
      </c>
      <c r="F29" s="560">
        <f aca="true" t="shared" si="2" ref="F29:F37">E29/C29*100</f>
        <v>144.75155878382722</v>
      </c>
      <c r="G29" s="560">
        <f aca="true" t="shared" si="3" ref="G29:G37">E29/D29*100</f>
        <v>117.45775088670977</v>
      </c>
    </row>
    <row r="30" spans="1:7" ht="12.75">
      <c r="A30" s="559" t="s">
        <v>1202</v>
      </c>
      <c r="B30" s="559" t="s">
        <v>1203</v>
      </c>
      <c r="C30" s="558">
        <v>261.4</v>
      </c>
      <c r="D30" s="558">
        <v>307.2</v>
      </c>
      <c r="E30" s="558">
        <v>405.7</v>
      </c>
      <c r="F30" s="560">
        <f t="shared" si="2"/>
        <v>155.2027543993879</v>
      </c>
      <c r="G30" s="560">
        <f t="shared" si="3"/>
        <v>132.06380208333331</v>
      </c>
    </row>
    <row r="31" spans="1:7" ht="12.75">
      <c r="A31" s="559" t="s">
        <v>1204</v>
      </c>
      <c r="B31" s="559" t="s">
        <v>1205</v>
      </c>
      <c r="C31" s="558">
        <v>169.7</v>
      </c>
      <c r="D31" s="558">
        <v>197.1</v>
      </c>
      <c r="E31" s="558">
        <v>188.4</v>
      </c>
      <c r="F31" s="560">
        <f>E31/C31*100</f>
        <v>111.01944608132</v>
      </c>
      <c r="G31" s="560">
        <f>E31/D31*100</f>
        <v>95.58599695585997</v>
      </c>
    </row>
    <row r="32" spans="1:7" ht="12.75">
      <c r="A32" s="559" t="s">
        <v>1206</v>
      </c>
      <c r="B32" s="559" t="s">
        <v>1207</v>
      </c>
      <c r="C32" s="558">
        <v>37.9</v>
      </c>
      <c r="D32" s="558">
        <v>50.4</v>
      </c>
      <c r="E32" s="558">
        <v>52.2</v>
      </c>
      <c r="F32" s="560">
        <f t="shared" si="2"/>
        <v>137.73087071240107</v>
      </c>
      <c r="G32" s="560">
        <f t="shared" si="3"/>
        <v>103.57142857142858</v>
      </c>
    </row>
    <row r="33" spans="1:7" ht="23.25" customHeight="1">
      <c r="A33" s="561" t="s">
        <v>1208</v>
      </c>
      <c r="B33" s="561" t="s">
        <v>1209</v>
      </c>
      <c r="C33" s="562">
        <f>C35+C36+C37+C38+C39</f>
        <v>58.599999999999994</v>
      </c>
      <c r="D33" s="562">
        <f>D35+D36+D37+D38+D39</f>
        <v>76.00000000000001</v>
      </c>
      <c r="E33" s="562">
        <f>E35+E36+E37+E38+E39</f>
        <v>60.900000000000006</v>
      </c>
      <c r="F33" s="557">
        <f t="shared" si="2"/>
        <v>103.92491467576794</v>
      </c>
      <c r="G33" s="557">
        <f t="shared" si="3"/>
        <v>80.13157894736841</v>
      </c>
    </row>
    <row r="34" spans="1:7" ht="12.75">
      <c r="A34" s="558" t="s">
        <v>1180</v>
      </c>
      <c r="B34" s="558" t="s">
        <v>1181</v>
      </c>
      <c r="C34" s="553"/>
      <c r="D34" s="553"/>
      <c r="E34" s="553"/>
      <c r="F34" s="557"/>
      <c r="G34" s="557"/>
    </row>
    <row r="35" spans="1:7" ht="12.75">
      <c r="A35" s="559" t="s">
        <v>1210</v>
      </c>
      <c r="B35" s="559" t="s">
        <v>1211</v>
      </c>
      <c r="C35" s="558">
        <v>1.8</v>
      </c>
      <c r="D35" s="558">
        <v>5.7</v>
      </c>
      <c r="E35" s="558">
        <v>2.6</v>
      </c>
      <c r="F35" s="560">
        <f t="shared" si="2"/>
        <v>144.44444444444443</v>
      </c>
      <c r="G35" s="560">
        <f t="shared" si="3"/>
        <v>45.614035087719294</v>
      </c>
    </row>
    <row r="36" spans="1:7" ht="12.75">
      <c r="A36" s="559" t="s">
        <v>1212</v>
      </c>
      <c r="B36" s="559" t="s">
        <v>1213</v>
      </c>
      <c r="C36" s="558">
        <v>37.9</v>
      </c>
      <c r="D36" s="558">
        <v>47.2</v>
      </c>
      <c r="E36" s="558">
        <v>39.7</v>
      </c>
      <c r="F36" s="560">
        <f t="shared" si="2"/>
        <v>104.74934036939314</v>
      </c>
      <c r="G36" s="560">
        <f t="shared" si="3"/>
        <v>84.11016949152543</v>
      </c>
    </row>
    <row r="37" spans="1:7" ht="12.75">
      <c r="A37" s="559" t="s">
        <v>1214</v>
      </c>
      <c r="B37" s="559" t="s">
        <v>1215</v>
      </c>
      <c r="C37" s="558">
        <v>18.9</v>
      </c>
      <c r="D37" s="558">
        <v>22.9</v>
      </c>
      <c r="E37" s="558">
        <v>18.6</v>
      </c>
      <c r="F37" s="560">
        <f t="shared" si="2"/>
        <v>98.41269841269843</v>
      </c>
      <c r="G37" s="560">
        <f t="shared" si="3"/>
        <v>81.2227074235808</v>
      </c>
    </row>
    <row r="38" spans="1:7" ht="12.75">
      <c r="A38" s="570" t="s">
        <v>1216</v>
      </c>
      <c r="B38" s="570" t="s">
        <v>1217</v>
      </c>
      <c r="C38" s="571">
        <v>0</v>
      </c>
      <c r="D38" s="571">
        <v>0</v>
      </c>
      <c r="E38" s="571">
        <v>0</v>
      </c>
      <c r="F38" s="560">
        <v>0</v>
      </c>
      <c r="G38" s="560">
        <v>0</v>
      </c>
    </row>
    <row r="39" spans="1:7" ht="12.75">
      <c r="A39" s="563" t="s">
        <v>1218</v>
      </c>
      <c r="B39" s="572" t="s">
        <v>1145</v>
      </c>
      <c r="C39" s="564">
        <v>0</v>
      </c>
      <c r="D39" s="564">
        <v>0.2</v>
      </c>
      <c r="E39" s="564">
        <v>0</v>
      </c>
      <c r="F39" s="565">
        <v>0</v>
      </c>
      <c r="G39" s="565">
        <v>0</v>
      </c>
    </row>
  </sheetData>
  <sheetProtection/>
  <mergeCells count="12">
    <mergeCell ref="A21:B21"/>
    <mergeCell ref="A22:B22"/>
    <mergeCell ref="A25:A26"/>
    <mergeCell ref="B25:B26"/>
    <mergeCell ref="F25:F26"/>
    <mergeCell ref="G25:G26"/>
    <mergeCell ref="A1:G1"/>
    <mergeCell ref="A2:G2"/>
    <mergeCell ref="A5:A6"/>
    <mergeCell ref="B5:B6"/>
    <mergeCell ref="F5:F6"/>
    <mergeCell ref="G5:G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J35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163" customWidth="1"/>
  </cols>
  <sheetData>
    <row r="1" spans="1:9" ht="12" customHeight="1">
      <c r="A1" s="65" t="s">
        <v>383</v>
      </c>
      <c r="B1" s="65"/>
      <c r="C1" s="49"/>
      <c r="D1" s="49"/>
      <c r="E1" s="132" t="s">
        <v>310</v>
      </c>
      <c r="F1" s="132" t="s">
        <v>623</v>
      </c>
      <c r="G1" s="157"/>
      <c r="H1" s="49"/>
      <c r="I1" s="65"/>
    </row>
    <row r="2" spans="1:9" ht="12" customHeight="1">
      <c r="A2" s="65"/>
      <c r="B2" s="65"/>
      <c r="C2" s="49"/>
      <c r="D2" s="49"/>
      <c r="E2" s="219" t="s">
        <v>437</v>
      </c>
      <c r="F2" s="219" t="s">
        <v>437</v>
      </c>
      <c r="G2" s="220"/>
      <c r="H2" s="49"/>
      <c r="I2" s="65"/>
    </row>
    <row r="3" spans="1:10" ht="12" customHeight="1">
      <c r="A3" s="65"/>
      <c r="B3" s="65"/>
      <c r="C3" s="804"/>
      <c r="D3" s="804"/>
      <c r="E3" s="806">
        <v>2015</v>
      </c>
      <c r="F3" s="806"/>
      <c r="G3" s="806"/>
      <c r="H3" s="806">
        <v>2016</v>
      </c>
      <c r="I3" s="806"/>
      <c r="J3" s="806"/>
    </row>
    <row r="4" spans="1:10" ht="36.75" customHeight="1">
      <c r="A4" s="65"/>
      <c r="B4" s="71"/>
      <c r="C4" s="805"/>
      <c r="D4" s="805"/>
      <c r="E4" s="222" t="s">
        <v>617</v>
      </c>
      <c r="F4" s="222" t="s">
        <v>618</v>
      </c>
      <c r="G4" s="223" t="s">
        <v>619</v>
      </c>
      <c r="H4" s="222" t="s">
        <v>617</v>
      </c>
      <c r="I4" s="222" t="s">
        <v>618</v>
      </c>
      <c r="J4" s="223" t="s">
        <v>619</v>
      </c>
    </row>
    <row r="5" spans="1:10" ht="12.75" customHeight="1">
      <c r="A5" s="65"/>
      <c r="B5" s="65"/>
      <c r="C5" s="224"/>
      <c r="D5" s="157"/>
      <c r="E5" s="157"/>
      <c r="F5" s="157" t="s">
        <v>770</v>
      </c>
      <c r="G5" s="157"/>
      <c r="H5" s="157"/>
      <c r="I5" s="157"/>
      <c r="J5" s="157"/>
    </row>
    <row r="6" spans="1:12" ht="12.75" customHeight="1">
      <c r="A6" s="65"/>
      <c r="B6" s="65"/>
      <c r="C6" s="188" t="s">
        <v>438</v>
      </c>
      <c r="D6" s="188" t="s">
        <v>439</v>
      </c>
      <c r="E6" s="225">
        <f>SUM(E8:E31)</f>
        <v>187</v>
      </c>
      <c r="F6" s="225">
        <f>SUM(F8:F32)</f>
        <v>38</v>
      </c>
      <c r="G6" s="225">
        <f>E6-F6</f>
        <v>149</v>
      </c>
      <c r="H6" s="225">
        <f>SUM(H8:H31)</f>
        <v>154</v>
      </c>
      <c r="I6" s="225">
        <f>SUM(I8:I32)</f>
        <v>35</v>
      </c>
      <c r="J6" s="225">
        <f>H6-I6</f>
        <v>119</v>
      </c>
      <c r="L6" s="114">
        <v>8</v>
      </c>
    </row>
    <row r="7" spans="1:12" ht="10.5" customHeight="1">
      <c r="A7" s="65"/>
      <c r="B7" s="65"/>
      <c r="C7" s="91"/>
      <c r="D7" s="91"/>
      <c r="E7" s="91"/>
      <c r="F7" s="91" t="s">
        <v>383</v>
      </c>
      <c r="G7" s="225"/>
      <c r="H7" s="91"/>
      <c r="I7" s="91" t="s">
        <v>383</v>
      </c>
      <c r="J7" s="225"/>
      <c r="L7" s="114">
        <v>13</v>
      </c>
    </row>
    <row r="8" spans="1:13" ht="15.75" customHeight="1">
      <c r="A8" s="65"/>
      <c r="B8" s="65"/>
      <c r="C8" s="91" t="s">
        <v>103</v>
      </c>
      <c r="D8" s="190" t="s">
        <v>186</v>
      </c>
      <c r="E8" s="226">
        <v>4</v>
      </c>
      <c r="F8" s="227">
        <v>2</v>
      </c>
      <c r="G8" s="226">
        <f>E8-F8</f>
        <v>2</v>
      </c>
      <c r="H8" s="226">
        <v>2</v>
      </c>
      <c r="I8" s="227">
        <v>3</v>
      </c>
      <c r="J8" s="226">
        <f>H8-I8</f>
        <v>-1</v>
      </c>
      <c r="K8" s="49"/>
      <c r="L8" s="114">
        <v>26</v>
      </c>
      <c r="M8" s="95"/>
    </row>
    <row r="9" spans="1:13" ht="15.75" customHeight="1">
      <c r="A9" s="65"/>
      <c r="B9" s="65"/>
      <c r="C9" s="91" t="s">
        <v>32</v>
      </c>
      <c r="D9" s="190" t="s">
        <v>187</v>
      </c>
      <c r="E9" s="226">
        <v>3</v>
      </c>
      <c r="F9" s="227">
        <v>1</v>
      </c>
      <c r="G9" s="226">
        <f>E9-F9</f>
        <v>2</v>
      </c>
      <c r="H9" s="226">
        <v>1</v>
      </c>
      <c r="I9" s="227">
        <v>1</v>
      </c>
      <c r="J9" s="226">
        <f>H9-I9</f>
        <v>0</v>
      </c>
      <c r="K9" s="49"/>
      <c r="L9" s="114">
        <v>60</v>
      </c>
      <c r="M9" s="95"/>
    </row>
    <row r="10" spans="1:13" ht="15.75" customHeight="1">
      <c r="A10" s="65"/>
      <c r="B10" s="65"/>
      <c r="C10" s="91" t="s">
        <v>410</v>
      </c>
      <c r="D10" s="190" t="s">
        <v>188</v>
      </c>
      <c r="E10" s="226">
        <v>3</v>
      </c>
      <c r="F10" s="227">
        <v>4</v>
      </c>
      <c r="G10" s="226">
        <f>E10-F10</f>
        <v>-1</v>
      </c>
      <c r="H10" s="226">
        <v>6</v>
      </c>
      <c r="I10" s="227">
        <v>1</v>
      </c>
      <c r="J10" s="226">
        <f>H10-I10</f>
        <v>5</v>
      </c>
      <c r="K10" s="49"/>
      <c r="L10" s="114">
        <v>22</v>
      </c>
      <c r="M10" s="95"/>
    </row>
    <row r="11" spans="1:13" ht="15.75" customHeight="1">
      <c r="A11" s="65"/>
      <c r="B11" s="65"/>
      <c r="C11" s="91"/>
      <c r="D11" s="190"/>
      <c r="E11" s="228"/>
      <c r="F11" s="229"/>
      <c r="G11" s="226"/>
      <c r="H11" s="228"/>
      <c r="I11" s="229"/>
      <c r="J11" s="226"/>
      <c r="K11" s="49"/>
      <c r="L11" s="114">
        <v>49</v>
      </c>
      <c r="M11" s="95"/>
    </row>
    <row r="12" spans="1:13" ht="15.75" customHeight="1">
      <c r="A12" s="65"/>
      <c r="B12" s="65"/>
      <c r="C12" s="91" t="s">
        <v>33</v>
      </c>
      <c r="D12" s="190" t="s">
        <v>189</v>
      </c>
      <c r="E12" s="226">
        <v>9</v>
      </c>
      <c r="F12" s="227">
        <v>3</v>
      </c>
      <c r="G12" s="226">
        <f>E12-F12</f>
        <v>6</v>
      </c>
      <c r="H12" s="226">
        <v>2</v>
      </c>
      <c r="I12" s="227">
        <v>2</v>
      </c>
      <c r="J12" s="226">
        <f>H12-I12</f>
        <v>0</v>
      </c>
      <c r="K12" s="49"/>
      <c r="L12" s="114">
        <v>28</v>
      </c>
      <c r="M12" s="95"/>
    </row>
    <row r="13" spans="1:13" ht="15.75" customHeight="1">
      <c r="A13" s="65"/>
      <c r="B13" s="65"/>
      <c r="C13" s="91" t="s">
        <v>367</v>
      </c>
      <c r="D13" s="190" t="s">
        <v>104</v>
      </c>
      <c r="E13" s="226">
        <v>2</v>
      </c>
      <c r="F13" s="227">
        <v>1</v>
      </c>
      <c r="G13" s="226">
        <f>E13-F13</f>
        <v>1</v>
      </c>
      <c r="H13" s="226">
        <v>5</v>
      </c>
      <c r="I13" s="227">
        <v>2</v>
      </c>
      <c r="J13" s="226">
        <f>H13-I13</f>
        <v>3</v>
      </c>
      <c r="K13" s="49"/>
      <c r="L13" s="114">
        <v>22</v>
      </c>
      <c r="M13" s="95"/>
    </row>
    <row r="14" spans="1:13" ht="15.75" customHeight="1">
      <c r="A14" s="65"/>
      <c r="B14" s="65"/>
      <c r="C14" s="91" t="s">
        <v>480</v>
      </c>
      <c r="D14" s="190" t="s">
        <v>190</v>
      </c>
      <c r="E14" s="226">
        <v>8</v>
      </c>
      <c r="F14" s="227">
        <v>1</v>
      </c>
      <c r="G14" s="226">
        <f>E14-F14</f>
        <v>7</v>
      </c>
      <c r="H14" s="226">
        <v>8</v>
      </c>
      <c r="I14" s="227">
        <v>2</v>
      </c>
      <c r="J14" s="226">
        <f>H14-I14</f>
        <v>6</v>
      </c>
      <c r="K14" s="49"/>
      <c r="L14" s="114">
        <v>29</v>
      </c>
      <c r="M14" s="95"/>
    </row>
    <row r="15" spans="1:13" ht="15.75" customHeight="1">
      <c r="A15" s="65"/>
      <c r="B15" s="65"/>
      <c r="C15" s="91"/>
      <c r="D15" s="190"/>
      <c r="E15" s="228"/>
      <c r="F15" s="229"/>
      <c r="G15" s="226"/>
      <c r="H15" s="228"/>
      <c r="I15" s="229"/>
      <c r="J15" s="226"/>
      <c r="K15" s="49"/>
      <c r="L15" s="114">
        <v>19</v>
      </c>
      <c r="M15" s="95"/>
    </row>
    <row r="16" spans="1:13" ht="15.75" customHeight="1">
      <c r="A16" s="65"/>
      <c r="B16" s="65"/>
      <c r="C16" s="91" t="s">
        <v>365</v>
      </c>
      <c r="D16" s="190" t="s">
        <v>487</v>
      </c>
      <c r="E16" s="226">
        <v>5</v>
      </c>
      <c r="F16" s="227">
        <v>1</v>
      </c>
      <c r="G16" s="226">
        <f aca="true" t="shared" si="0" ref="G16:G22">E16-F16</f>
        <v>4</v>
      </c>
      <c r="H16" s="226">
        <v>3</v>
      </c>
      <c r="I16" s="227"/>
      <c r="J16" s="226">
        <f aca="true" t="shared" si="1" ref="J16:J22">H16-I16</f>
        <v>3</v>
      </c>
      <c r="K16" s="49"/>
      <c r="L16" s="114">
        <v>25</v>
      </c>
      <c r="M16" s="95"/>
    </row>
    <row r="17" spans="1:13" ht="15.75" customHeight="1">
      <c r="A17" s="65"/>
      <c r="B17" s="65"/>
      <c r="C17" s="91" t="s">
        <v>12</v>
      </c>
      <c r="D17" s="190" t="s">
        <v>393</v>
      </c>
      <c r="E17" s="226">
        <v>4</v>
      </c>
      <c r="F17" s="227">
        <v>2</v>
      </c>
      <c r="G17" s="226">
        <f t="shared" si="0"/>
        <v>2</v>
      </c>
      <c r="H17" s="226">
        <v>1</v>
      </c>
      <c r="I17" s="227">
        <v>1</v>
      </c>
      <c r="J17" s="226">
        <f t="shared" si="1"/>
        <v>0</v>
      </c>
      <c r="K17" s="49"/>
      <c r="L17" s="114">
        <v>20</v>
      </c>
      <c r="M17" s="95"/>
    </row>
    <row r="18" spans="1:13" ht="15.75" customHeight="1">
      <c r="A18" s="65"/>
      <c r="B18" s="65"/>
      <c r="C18" s="91" t="s">
        <v>13</v>
      </c>
      <c r="D18" s="190" t="s">
        <v>130</v>
      </c>
      <c r="E18" s="226">
        <v>1</v>
      </c>
      <c r="F18" s="227">
        <v>2</v>
      </c>
      <c r="G18" s="226">
        <f t="shared" si="0"/>
        <v>-1</v>
      </c>
      <c r="H18" s="226"/>
      <c r="I18" s="227">
        <v>1</v>
      </c>
      <c r="J18" s="226">
        <f t="shared" si="1"/>
        <v>-1</v>
      </c>
      <c r="K18" s="49"/>
      <c r="L18" s="114">
        <v>8</v>
      </c>
      <c r="M18" s="95"/>
    </row>
    <row r="19" spans="1:13" ht="15.75" customHeight="1">
      <c r="A19" s="65"/>
      <c r="B19" s="65"/>
      <c r="C19" s="91"/>
      <c r="D19" s="190"/>
      <c r="E19" s="228"/>
      <c r="F19" s="229"/>
      <c r="G19" s="226">
        <f t="shared" si="0"/>
        <v>0</v>
      </c>
      <c r="H19" s="228"/>
      <c r="I19" s="229"/>
      <c r="J19" s="226">
        <f t="shared" si="1"/>
        <v>0</v>
      </c>
      <c r="K19" s="49"/>
      <c r="L19" s="114">
        <v>20</v>
      </c>
      <c r="M19" s="95"/>
    </row>
    <row r="20" spans="1:13" ht="15.75" customHeight="1">
      <c r="A20" s="65"/>
      <c r="B20" s="65"/>
      <c r="C20" s="91" t="s">
        <v>14</v>
      </c>
      <c r="D20" s="190" t="s">
        <v>131</v>
      </c>
      <c r="E20" s="226">
        <v>2</v>
      </c>
      <c r="F20" s="227">
        <v>2</v>
      </c>
      <c r="G20" s="226">
        <f t="shared" si="0"/>
        <v>0</v>
      </c>
      <c r="H20" s="226">
        <v>3</v>
      </c>
      <c r="I20" s="227">
        <v>4</v>
      </c>
      <c r="J20" s="226">
        <f t="shared" si="1"/>
        <v>-1</v>
      </c>
      <c r="K20" s="49"/>
      <c r="L20" s="114">
        <v>14</v>
      </c>
      <c r="M20" s="95"/>
    </row>
    <row r="21" spans="1:13" ht="15.75" customHeight="1">
      <c r="A21" s="65"/>
      <c r="B21" s="65"/>
      <c r="C21" s="91" t="s">
        <v>347</v>
      </c>
      <c r="D21" s="190" t="s">
        <v>21</v>
      </c>
      <c r="E21" s="226">
        <v>5</v>
      </c>
      <c r="F21" s="227">
        <v>2</v>
      </c>
      <c r="G21" s="226">
        <f t="shared" si="0"/>
        <v>3</v>
      </c>
      <c r="H21" s="226">
        <v>6</v>
      </c>
      <c r="I21" s="227">
        <v>1</v>
      </c>
      <c r="J21" s="226">
        <f t="shared" si="1"/>
        <v>5</v>
      </c>
      <c r="K21" s="49"/>
      <c r="L21" s="114">
        <v>30</v>
      </c>
      <c r="M21" s="95"/>
    </row>
    <row r="22" spans="1:13" ht="15.75" customHeight="1">
      <c r="A22" s="65"/>
      <c r="B22" s="65"/>
      <c r="C22" s="91" t="s">
        <v>15</v>
      </c>
      <c r="D22" s="190" t="s">
        <v>132</v>
      </c>
      <c r="E22" s="226">
        <v>6</v>
      </c>
      <c r="F22" s="227">
        <v>2</v>
      </c>
      <c r="G22" s="226">
        <f t="shared" si="0"/>
        <v>4</v>
      </c>
      <c r="H22" s="226"/>
      <c r="I22" s="227">
        <v>1</v>
      </c>
      <c r="J22" s="226">
        <f t="shared" si="1"/>
        <v>-1</v>
      </c>
      <c r="K22" s="49"/>
      <c r="L22" s="114">
        <v>8</v>
      </c>
      <c r="M22" s="95"/>
    </row>
    <row r="23" spans="1:13" ht="15.75" customHeight="1">
      <c r="A23" s="65"/>
      <c r="B23" s="65"/>
      <c r="C23" s="91"/>
      <c r="D23" s="190"/>
      <c r="E23" s="228"/>
      <c r="F23" s="229"/>
      <c r="G23" s="226"/>
      <c r="H23" s="228"/>
      <c r="I23" s="229"/>
      <c r="J23" s="226"/>
      <c r="K23" s="49"/>
      <c r="L23" s="114">
        <v>1166</v>
      </c>
      <c r="M23" s="95"/>
    </row>
    <row r="24" spans="1:13" ht="15.75" customHeight="1">
      <c r="A24" s="65"/>
      <c r="B24" s="65"/>
      <c r="C24" s="91" t="s">
        <v>16</v>
      </c>
      <c r="D24" s="190" t="s">
        <v>133</v>
      </c>
      <c r="E24" s="226"/>
      <c r="F24" s="227"/>
      <c r="G24" s="226">
        <f>E24-F24</f>
        <v>0</v>
      </c>
      <c r="H24" s="226">
        <v>1</v>
      </c>
      <c r="I24" s="227">
        <v>1</v>
      </c>
      <c r="J24" s="226">
        <f aca="true" t="shared" si="2" ref="J24:J31">H24-I24</f>
        <v>0</v>
      </c>
      <c r="K24" s="49"/>
      <c r="L24" s="114">
        <v>6</v>
      </c>
      <c r="M24" s="95"/>
    </row>
    <row r="25" spans="1:13" ht="15.75" customHeight="1">
      <c r="A25" s="65"/>
      <c r="B25" s="65"/>
      <c r="C25" s="91" t="s">
        <v>29</v>
      </c>
      <c r="D25" s="190" t="s">
        <v>134</v>
      </c>
      <c r="E25" s="226">
        <v>1</v>
      </c>
      <c r="F25" s="227">
        <v>2</v>
      </c>
      <c r="G25" s="226">
        <f>E25-F25</f>
        <v>-1</v>
      </c>
      <c r="H25" s="226">
        <v>1</v>
      </c>
      <c r="I25" s="227">
        <v>1</v>
      </c>
      <c r="J25" s="226">
        <f t="shared" si="2"/>
        <v>0</v>
      </c>
      <c r="K25" s="49"/>
      <c r="L25" s="57"/>
      <c r="M25" s="95"/>
    </row>
    <row r="26" spans="1:13" ht="15.75" customHeight="1">
      <c r="A26" s="65"/>
      <c r="B26" s="65"/>
      <c r="C26" s="91" t="s">
        <v>366</v>
      </c>
      <c r="D26" s="190" t="s">
        <v>135</v>
      </c>
      <c r="E26" s="226">
        <v>3</v>
      </c>
      <c r="F26" s="227">
        <v>3</v>
      </c>
      <c r="G26" s="226">
        <f>E26-F26</f>
        <v>0</v>
      </c>
      <c r="H26" s="226">
        <v>1</v>
      </c>
      <c r="I26" s="227">
        <v>1</v>
      </c>
      <c r="J26" s="226">
        <f t="shared" si="2"/>
        <v>0</v>
      </c>
      <c r="K26" s="49"/>
      <c r="L26" s="57"/>
      <c r="M26" s="95"/>
    </row>
    <row r="27" spans="1:13" ht="15.75" customHeight="1">
      <c r="A27" s="65"/>
      <c r="B27" s="65"/>
      <c r="C27" s="91"/>
      <c r="D27" s="190"/>
      <c r="E27" s="228"/>
      <c r="F27" s="229"/>
      <c r="G27" s="226"/>
      <c r="H27" s="228"/>
      <c r="I27" s="229"/>
      <c r="J27" s="226">
        <f t="shared" si="2"/>
        <v>0</v>
      </c>
      <c r="K27" s="57"/>
      <c r="L27" s="57"/>
      <c r="M27" s="95"/>
    </row>
    <row r="28" spans="1:13" ht="15.75" customHeight="1">
      <c r="A28" s="65"/>
      <c r="B28" s="65"/>
      <c r="C28" s="91" t="s">
        <v>30</v>
      </c>
      <c r="D28" s="190" t="s">
        <v>136</v>
      </c>
      <c r="E28" s="226">
        <v>2</v>
      </c>
      <c r="F28" s="227"/>
      <c r="G28" s="226">
        <f>E28-F28</f>
        <v>2</v>
      </c>
      <c r="H28" s="226"/>
      <c r="I28" s="227">
        <v>1</v>
      </c>
      <c r="J28" s="226">
        <f t="shared" si="2"/>
        <v>-1</v>
      </c>
      <c r="K28" s="57"/>
      <c r="L28" s="57"/>
      <c r="M28" s="95"/>
    </row>
    <row r="29" spans="1:13" ht="15.75" customHeight="1">
      <c r="A29" s="65"/>
      <c r="B29" s="65"/>
      <c r="C29" s="91" t="s">
        <v>17</v>
      </c>
      <c r="D29" s="190" t="s">
        <v>137</v>
      </c>
      <c r="E29" s="226"/>
      <c r="F29" s="227">
        <v>3</v>
      </c>
      <c r="G29" s="226">
        <f>E29-F29</f>
        <v>-3</v>
      </c>
      <c r="H29" s="226">
        <v>1</v>
      </c>
      <c r="I29" s="227">
        <v>2</v>
      </c>
      <c r="J29" s="226">
        <f t="shared" si="2"/>
        <v>-1</v>
      </c>
      <c r="K29" s="57"/>
      <c r="L29" s="57"/>
      <c r="M29" s="95"/>
    </row>
    <row r="30" spans="1:13" ht="15.75" customHeight="1">
      <c r="A30" s="65"/>
      <c r="B30" s="65"/>
      <c r="C30" s="91" t="s">
        <v>31</v>
      </c>
      <c r="D30" s="190" t="s">
        <v>138</v>
      </c>
      <c r="E30" s="226">
        <v>128</v>
      </c>
      <c r="F30" s="227">
        <v>7</v>
      </c>
      <c r="G30" s="226">
        <f>E30-F30</f>
        <v>121</v>
      </c>
      <c r="H30" s="226">
        <v>111</v>
      </c>
      <c r="I30" s="227">
        <v>9</v>
      </c>
      <c r="J30" s="226">
        <f t="shared" si="2"/>
        <v>102</v>
      </c>
      <c r="K30" s="57"/>
      <c r="L30" s="57"/>
      <c r="M30" s="95"/>
    </row>
    <row r="31" spans="1:13" ht="15.75" customHeight="1">
      <c r="A31" s="65"/>
      <c r="B31" s="65"/>
      <c r="C31" s="127" t="s">
        <v>18</v>
      </c>
      <c r="D31" s="230" t="s">
        <v>139</v>
      </c>
      <c r="E31" s="231">
        <v>1</v>
      </c>
      <c r="F31" s="221"/>
      <c r="G31" s="231">
        <f>E31-F31</f>
        <v>1</v>
      </c>
      <c r="H31" s="231">
        <v>2</v>
      </c>
      <c r="I31" s="221">
        <v>1</v>
      </c>
      <c r="J31" s="231">
        <f t="shared" si="2"/>
        <v>1</v>
      </c>
      <c r="K31" s="57"/>
      <c r="L31" s="57"/>
      <c r="M31" s="96"/>
    </row>
    <row r="32" spans="1:13" ht="10.5" customHeight="1">
      <c r="A32" s="65"/>
      <c r="B32" s="65"/>
      <c r="C32" s="77"/>
      <c r="D32" s="77"/>
      <c r="E32" s="77"/>
      <c r="F32" s="161"/>
      <c r="G32" s="88"/>
      <c r="H32" s="77"/>
      <c r="I32" s="65"/>
      <c r="J32" s="80"/>
      <c r="K32" s="57"/>
      <c r="L32" s="57"/>
      <c r="M32" s="80"/>
    </row>
    <row r="33" spans="1:13" ht="10.5" customHeight="1">
      <c r="A33" s="65"/>
      <c r="B33" s="65"/>
      <c r="C33" s="77"/>
      <c r="D33" s="77"/>
      <c r="E33" s="89" t="s">
        <v>620</v>
      </c>
      <c r="F33" s="89"/>
      <c r="G33" s="89"/>
      <c r="H33" s="89"/>
      <c r="I33" s="65"/>
      <c r="J33" s="65"/>
      <c r="K33" s="57"/>
      <c r="L33" s="57"/>
      <c r="M33" s="57"/>
    </row>
    <row r="34" spans="1:13" ht="10.5" customHeight="1">
      <c r="A34" s="65"/>
      <c r="B34" s="65"/>
      <c r="C34" s="77"/>
      <c r="D34" s="77"/>
      <c r="E34" s="162" t="s">
        <v>621</v>
      </c>
      <c r="F34" s="89"/>
      <c r="G34" s="89"/>
      <c r="H34" s="89"/>
      <c r="I34" s="65"/>
      <c r="J34" s="65"/>
      <c r="K34" s="57"/>
      <c r="L34" s="57"/>
      <c r="M34" s="57"/>
    </row>
    <row r="35" spans="1:13" ht="10.5" customHeight="1">
      <c r="A35" s="65"/>
      <c r="B35" s="65"/>
      <c r="C35" s="77"/>
      <c r="D35" s="77"/>
      <c r="E35" s="162"/>
      <c r="F35" s="162"/>
      <c r="G35" s="162"/>
      <c r="H35" s="162"/>
      <c r="I35" s="65"/>
      <c r="J35" s="65"/>
      <c r="K35" s="57"/>
      <c r="L35" s="57"/>
      <c r="M35" s="57"/>
    </row>
    <row r="36" spans="1:13" ht="10.5" customHeight="1">
      <c r="A36" s="65"/>
      <c r="B36" s="65"/>
      <c r="C36" s="77"/>
      <c r="D36" s="77"/>
      <c r="E36" s="162"/>
      <c r="F36" s="162"/>
      <c r="G36" s="162"/>
      <c r="H36" s="162"/>
      <c r="I36" s="65"/>
      <c r="J36" s="65"/>
      <c r="K36" s="57"/>
      <c r="L36" s="57"/>
      <c r="M36" s="57"/>
    </row>
    <row r="37" spans="1:13" ht="10.5" customHeight="1">
      <c r="A37" s="57"/>
      <c r="B37" s="57"/>
      <c r="C37" s="49"/>
      <c r="D37" s="49"/>
      <c r="E37" s="49"/>
      <c r="F37" s="49"/>
      <c r="G37" s="49"/>
      <c r="H37" s="49"/>
      <c r="I37" s="57"/>
      <c r="J37" s="65"/>
      <c r="K37" s="57"/>
      <c r="L37" s="57"/>
      <c r="M37" s="57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2"/>
      <c r="K38" s="57"/>
      <c r="L38" s="57"/>
      <c r="M38" s="57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65"/>
      <c r="K39" s="56"/>
      <c r="L39" s="56"/>
      <c r="M39" s="57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72"/>
      <c r="K40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72"/>
      <c r="K44" s="57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65.375" style="573" customWidth="1"/>
    <col min="2" max="2" width="9.75390625" style="573" customWidth="1"/>
    <col min="3" max="3" width="10.125" style="573" customWidth="1"/>
    <col min="4" max="4" width="10.375" style="573" customWidth="1"/>
    <col min="5" max="5" width="10.875" style="573" customWidth="1"/>
    <col min="6" max="6" width="8.125" style="573" customWidth="1"/>
    <col min="7" max="7" width="9.25390625" style="574" customWidth="1"/>
    <col min="8" max="8" width="9.625" style="573" bestFit="1" customWidth="1"/>
    <col min="9" max="9" width="10.125" style="573" bestFit="1" customWidth="1"/>
    <col min="10" max="16384" width="9.125" style="573" customWidth="1"/>
  </cols>
  <sheetData>
    <row r="1" ht="5.25" customHeight="1"/>
    <row r="2" ht="12.75">
      <c r="A2" s="575" t="s">
        <v>1219</v>
      </c>
    </row>
    <row r="3" ht="12.75">
      <c r="A3" s="576" t="s">
        <v>1220</v>
      </c>
    </row>
    <row r="4" ht="5.25" customHeight="1"/>
    <row r="5" spans="1:7" ht="12.75">
      <c r="A5" s="577"/>
      <c r="B5" s="939" t="s">
        <v>798</v>
      </c>
      <c r="C5" s="940"/>
      <c r="D5" s="939" t="s">
        <v>769</v>
      </c>
      <c r="E5" s="941"/>
      <c r="F5" s="578" t="s">
        <v>1221</v>
      </c>
      <c r="G5" s="579"/>
    </row>
    <row r="6" spans="1:7" ht="15">
      <c r="A6" s="580"/>
      <c r="B6" s="581" t="s">
        <v>1222</v>
      </c>
      <c r="C6" s="582" t="s">
        <v>1223</v>
      </c>
      <c r="D6" s="581" t="s">
        <v>1222</v>
      </c>
      <c r="E6" s="583" t="s">
        <v>1223</v>
      </c>
      <c r="F6" s="584" t="s">
        <v>1224</v>
      </c>
      <c r="G6" s="585"/>
    </row>
    <row r="7" spans="1:8" ht="12" customHeight="1">
      <c r="A7" s="586" t="s">
        <v>1225</v>
      </c>
      <c r="B7" s="587">
        <f>B8+B42</f>
        <v>1616568.8</v>
      </c>
      <c r="C7" s="588">
        <f>C8+C42</f>
        <v>1588032.7</v>
      </c>
      <c r="D7" s="587">
        <f>D8+D42</f>
        <v>1756436.2000000002</v>
      </c>
      <c r="E7" s="588">
        <f>E8+E42</f>
        <v>1883523.2000000002</v>
      </c>
      <c r="F7" s="589">
        <f aca="true" t="shared" si="0" ref="F7:F18">E7/D7*100</f>
        <v>107.23550334478418</v>
      </c>
      <c r="G7" s="590">
        <f>E7/C7*100</f>
        <v>118.60733094475952</v>
      </c>
      <c r="H7" s="591"/>
    </row>
    <row r="8" spans="1:9" ht="12" customHeight="1">
      <c r="A8" s="586" t="s">
        <v>1226</v>
      </c>
      <c r="B8" s="592">
        <f>B9+B34+B39</f>
        <v>436068.8</v>
      </c>
      <c r="C8" s="593">
        <f>C9+C34+C39</f>
        <v>224307</v>
      </c>
      <c r="D8" s="592">
        <f>D9+D34+D39</f>
        <v>425453.6</v>
      </c>
      <c r="E8" s="593">
        <f>E9+E34+E39</f>
        <v>552540.6</v>
      </c>
      <c r="F8" s="594">
        <f t="shared" si="0"/>
        <v>129.87094244824817</v>
      </c>
      <c r="G8" s="590">
        <f aca="true" t="shared" si="1" ref="G8:G43">E8/C8*100</f>
        <v>246.33230349476383</v>
      </c>
      <c r="H8" s="591">
        <f>+D8-'[1]Tg3'!BQ36</f>
        <v>0</v>
      </c>
      <c r="I8" s="591">
        <f>+E8-'[1]Tg3'!BR36</f>
        <v>0</v>
      </c>
    </row>
    <row r="9" spans="1:8" ht="12" customHeight="1">
      <c r="A9" s="586" t="s">
        <v>1227</v>
      </c>
      <c r="B9" s="592">
        <f>B10+B20+B23+B17</f>
        <v>395444.1</v>
      </c>
      <c r="C9" s="593">
        <f>C10+C20+C23+C17</f>
        <v>213934.4</v>
      </c>
      <c r="D9" s="592">
        <f>D10+D20+D23+D17</f>
        <v>390988.6</v>
      </c>
      <c r="E9" s="593">
        <f>E10+E20+E23+E17</f>
        <v>529952.6</v>
      </c>
      <c r="F9" s="594">
        <f t="shared" si="0"/>
        <v>135.54170121584107</v>
      </c>
      <c r="G9" s="590">
        <f t="shared" si="1"/>
        <v>247.71733765116784</v>
      </c>
      <c r="H9" s="591"/>
    </row>
    <row r="10" spans="1:8" ht="12" customHeight="1">
      <c r="A10" s="586" t="s">
        <v>1228</v>
      </c>
      <c r="B10" s="592">
        <f>B11</f>
        <v>357281.7</v>
      </c>
      <c r="C10" s="593">
        <f>C11</f>
        <v>167917.59999999998</v>
      </c>
      <c r="D10" s="592">
        <f>D11</f>
        <v>357047</v>
      </c>
      <c r="E10" s="593">
        <f>E11</f>
        <v>302776.7</v>
      </c>
      <c r="F10" s="594">
        <f t="shared" si="0"/>
        <v>84.80023638344531</v>
      </c>
      <c r="G10" s="590">
        <f t="shared" si="1"/>
        <v>180.31266525962738</v>
      </c>
      <c r="H10" s="591"/>
    </row>
    <row r="11" spans="1:7" ht="12" customHeight="1">
      <c r="A11" s="595" t="s">
        <v>1229</v>
      </c>
      <c r="B11" s="592">
        <f>B12+B13+B14+B15+B16</f>
        <v>357281.7</v>
      </c>
      <c r="C11" s="593">
        <f>C12+C13+C14+C15+C16</f>
        <v>167917.59999999998</v>
      </c>
      <c r="D11" s="592">
        <f>D12+D13+D14+D15+D16</f>
        <v>357047</v>
      </c>
      <c r="E11" s="593">
        <f>E12+E13+E14+E15+E16</f>
        <v>302776.7</v>
      </c>
      <c r="F11" s="594">
        <f t="shared" si="0"/>
        <v>84.80023638344531</v>
      </c>
      <c r="G11" s="590">
        <f t="shared" si="1"/>
        <v>180.31266525962738</v>
      </c>
    </row>
    <row r="12" spans="1:8" ht="12" customHeight="1">
      <c r="A12" s="595" t="s">
        <v>1230</v>
      </c>
      <c r="B12" s="596">
        <v>329911.4</v>
      </c>
      <c r="C12" s="597">
        <v>148125.3</v>
      </c>
      <c r="D12" s="596">
        <v>334242.5</v>
      </c>
      <c r="E12" s="597">
        <v>272334.4</v>
      </c>
      <c r="F12" s="594">
        <f t="shared" si="0"/>
        <v>81.47808851357922</v>
      </c>
      <c r="G12" s="590">
        <f t="shared" si="1"/>
        <v>183.85407489470066</v>
      </c>
      <c r="H12" s="591"/>
    </row>
    <row r="13" spans="1:7" ht="12" customHeight="1">
      <c r="A13" s="595" t="s">
        <v>1231</v>
      </c>
      <c r="B13" s="596">
        <v>22692.5</v>
      </c>
      <c r="C13" s="597">
        <v>17438.3</v>
      </c>
      <c r="D13" s="596">
        <v>19244.5</v>
      </c>
      <c r="E13" s="597">
        <v>29502.3</v>
      </c>
      <c r="F13" s="594">
        <f t="shared" si="0"/>
        <v>153.3025020135623</v>
      </c>
      <c r="G13" s="590">
        <f t="shared" si="1"/>
        <v>169.1810554927946</v>
      </c>
    </row>
    <row r="14" spans="1:7" ht="12" customHeight="1">
      <c r="A14" s="595" t="s">
        <v>1232</v>
      </c>
      <c r="B14" s="596">
        <v>3770</v>
      </c>
      <c r="C14" s="597">
        <v>1816</v>
      </c>
      <c r="D14" s="596">
        <v>3560</v>
      </c>
      <c r="E14" s="597">
        <v>830</v>
      </c>
      <c r="F14" s="594">
        <f t="shared" si="0"/>
        <v>23.314606741573034</v>
      </c>
      <c r="G14" s="590">
        <f t="shared" si="1"/>
        <v>45.70484581497797</v>
      </c>
    </row>
    <row r="15" spans="1:7" ht="12" customHeight="1">
      <c r="A15" s="595" t="s">
        <v>1233</v>
      </c>
      <c r="B15" s="596">
        <v>907.8</v>
      </c>
      <c r="C15" s="597">
        <v>538</v>
      </c>
      <c r="D15" s="596"/>
      <c r="E15" s="597">
        <v>110</v>
      </c>
      <c r="F15" s="594"/>
      <c r="G15" s="590">
        <f t="shared" si="1"/>
        <v>20.44609665427509</v>
      </c>
    </row>
    <row r="16" spans="1:7" ht="12" customHeight="1">
      <c r="A16" s="595" t="s">
        <v>1234</v>
      </c>
      <c r="B16" s="596"/>
      <c r="C16" s="595"/>
      <c r="D16" s="596"/>
      <c r="E16" s="595"/>
      <c r="F16" s="594"/>
      <c r="G16" s="590"/>
    </row>
    <row r="17" spans="1:7" ht="12" customHeight="1">
      <c r="A17" s="586" t="s">
        <v>1235</v>
      </c>
      <c r="B17" s="592">
        <f>B18+B19</f>
        <v>64</v>
      </c>
      <c r="C17" s="593">
        <f>C18+C19</f>
        <v>6520.5</v>
      </c>
      <c r="D17" s="592">
        <f>D18+D19</f>
        <v>550</v>
      </c>
      <c r="E17" s="593">
        <f>E18+E19</f>
        <v>7278.5</v>
      </c>
      <c r="F17" s="594">
        <f t="shared" si="0"/>
        <v>1323.3636363636365</v>
      </c>
      <c r="G17" s="590">
        <f t="shared" si="1"/>
        <v>111.62487539299133</v>
      </c>
    </row>
    <row r="18" spans="1:7" ht="12" customHeight="1">
      <c r="A18" s="586" t="s">
        <v>1236</v>
      </c>
      <c r="B18" s="596">
        <v>64</v>
      </c>
      <c r="C18" s="597">
        <v>305</v>
      </c>
      <c r="D18" s="596">
        <v>550</v>
      </c>
      <c r="E18" s="597">
        <v>918</v>
      </c>
      <c r="F18" s="594">
        <f t="shared" si="0"/>
        <v>166.9090909090909</v>
      </c>
      <c r="G18" s="590">
        <f t="shared" si="1"/>
        <v>300.983606557377</v>
      </c>
    </row>
    <row r="19" spans="1:7" ht="12" customHeight="1">
      <c r="A19" s="595" t="s">
        <v>1237</v>
      </c>
      <c r="B19" s="596"/>
      <c r="C19" s="597">
        <v>6215.5</v>
      </c>
      <c r="D19" s="596"/>
      <c r="E19" s="597">
        <v>6360.5</v>
      </c>
      <c r="F19" s="594"/>
      <c r="G19" s="590">
        <f t="shared" si="1"/>
        <v>102.33287748371008</v>
      </c>
    </row>
    <row r="20" spans="1:7" ht="12" customHeight="1">
      <c r="A20" s="586" t="s">
        <v>1238</v>
      </c>
      <c r="B20" s="592">
        <f aca="true" t="shared" si="2" ref="B20:E21">B21</f>
        <v>0</v>
      </c>
      <c r="C20" s="593">
        <f t="shared" si="2"/>
        <v>4883.2</v>
      </c>
      <c r="D20" s="592">
        <f t="shared" si="2"/>
        <v>0</v>
      </c>
      <c r="E20" s="593">
        <f t="shared" si="2"/>
        <v>3162.8</v>
      </c>
      <c r="F20" s="594"/>
      <c r="G20" s="590">
        <f t="shared" si="1"/>
        <v>64.76900393184798</v>
      </c>
    </row>
    <row r="21" spans="1:7" ht="12" customHeight="1">
      <c r="A21" s="586" t="s">
        <v>1239</v>
      </c>
      <c r="B21" s="592">
        <f t="shared" si="2"/>
        <v>0</v>
      </c>
      <c r="C21" s="593">
        <f t="shared" si="2"/>
        <v>4883.2</v>
      </c>
      <c r="D21" s="592">
        <f t="shared" si="2"/>
        <v>0</v>
      </c>
      <c r="E21" s="593">
        <f t="shared" si="2"/>
        <v>3162.8</v>
      </c>
      <c r="F21" s="594"/>
      <c r="G21" s="590">
        <f t="shared" si="1"/>
        <v>64.76900393184798</v>
      </c>
    </row>
    <row r="22" spans="1:7" ht="12" customHeight="1">
      <c r="A22" s="595" t="s">
        <v>1240</v>
      </c>
      <c r="B22" s="596"/>
      <c r="C22" s="597">
        <v>4883.2</v>
      </c>
      <c r="D22" s="596"/>
      <c r="E22" s="597">
        <v>3162.8</v>
      </c>
      <c r="F22" s="594"/>
      <c r="G22" s="590">
        <f t="shared" si="1"/>
        <v>64.76900393184798</v>
      </c>
    </row>
    <row r="23" spans="1:7" ht="12" customHeight="1">
      <c r="A23" s="586" t="s">
        <v>1241</v>
      </c>
      <c r="B23" s="592">
        <f>B24+B25+B26+B27+B28+B29+B31+B30+B32</f>
        <v>38098.399999999994</v>
      </c>
      <c r="C23" s="593">
        <f>C24+C25+C26+C27+C28+C29+C30+C31+C32</f>
        <v>34613.1</v>
      </c>
      <c r="D23" s="592">
        <f>D24+D25+D26+D27+D28+D29+D31+D30+D32</f>
        <v>33391.6</v>
      </c>
      <c r="E23" s="593">
        <f>E24+E25+E26+E27+E28+E29+E30+E31+E32</f>
        <v>216734.6</v>
      </c>
      <c r="F23" s="594">
        <f>E23/D23*100</f>
        <v>649.0692269912194</v>
      </c>
      <c r="G23" s="590">
        <f t="shared" si="1"/>
        <v>626.1635045690794</v>
      </c>
    </row>
    <row r="24" spans="1:8" ht="12" customHeight="1">
      <c r="A24" s="595" t="s">
        <v>1242</v>
      </c>
      <c r="B24" s="596">
        <v>10731.3</v>
      </c>
      <c r="C24" s="597">
        <v>15886.6</v>
      </c>
      <c r="D24" s="596">
        <v>9967.3</v>
      </c>
      <c r="E24" s="597">
        <v>13886.6</v>
      </c>
      <c r="F24" s="594">
        <f>E24/D24*100</f>
        <v>139.32158157173959</v>
      </c>
      <c r="G24" s="590">
        <f t="shared" si="1"/>
        <v>87.41077385973084</v>
      </c>
      <c r="H24" s="598"/>
    </row>
    <row r="25" spans="1:8" ht="12" customHeight="1">
      <c r="A25" s="595" t="s">
        <v>1243</v>
      </c>
      <c r="B25" s="596">
        <v>7750</v>
      </c>
      <c r="C25" s="597">
        <v>2634.7</v>
      </c>
      <c r="D25" s="596">
        <v>7998.7</v>
      </c>
      <c r="E25" s="597">
        <v>2069.9</v>
      </c>
      <c r="F25" s="594"/>
      <c r="G25" s="590">
        <f t="shared" si="1"/>
        <v>78.56302425323567</v>
      </c>
      <c r="H25" s="598"/>
    </row>
    <row r="26" spans="1:8" ht="12" customHeight="1">
      <c r="A26" s="595" t="s">
        <v>1244</v>
      </c>
      <c r="B26" s="596">
        <v>11288</v>
      </c>
      <c r="C26" s="597">
        <v>12623.1</v>
      </c>
      <c r="D26" s="596">
        <v>7832</v>
      </c>
      <c r="E26" s="597">
        <v>13126.4</v>
      </c>
      <c r="F26" s="594">
        <f>E26/D26*100</f>
        <v>167.59959141981614</v>
      </c>
      <c r="G26" s="590">
        <f t="shared" si="1"/>
        <v>103.98713469749903</v>
      </c>
      <c r="H26" s="598"/>
    </row>
    <row r="27" spans="1:8" ht="12" customHeight="1">
      <c r="A27" s="595" t="s">
        <v>1245</v>
      </c>
      <c r="B27" s="596">
        <v>50</v>
      </c>
      <c r="C27" s="597">
        <v>1050</v>
      </c>
      <c r="D27" s="596">
        <v>350</v>
      </c>
      <c r="E27" s="597">
        <v>650</v>
      </c>
      <c r="F27" s="594">
        <f>E27/D27*100</f>
        <v>185.71428571428572</v>
      </c>
      <c r="G27" s="590">
        <f t="shared" si="1"/>
        <v>61.904761904761905</v>
      </c>
      <c r="H27" s="598"/>
    </row>
    <row r="28" spans="1:8" ht="12" customHeight="1">
      <c r="A28" s="598" t="s">
        <v>1246</v>
      </c>
      <c r="B28" s="596"/>
      <c r="C28" s="597"/>
      <c r="D28" s="596"/>
      <c r="E28" s="597">
        <v>184000</v>
      </c>
      <c r="F28" s="594"/>
      <c r="G28" s="590"/>
      <c r="H28" s="598"/>
    </row>
    <row r="29" spans="1:8" ht="12" customHeight="1">
      <c r="A29" s="595" t="s">
        <v>1247</v>
      </c>
      <c r="B29" s="596">
        <v>2447</v>
      </c>
      <c r="C29" s="597">
        <v>132</v>
      </c>
      <c r="D29" s="596">
        <v>1112.6</v>
      </c>
      <c r="E29" s="597"/>
      <c r="F29" s="594">
        <f>E29/D29*100</f>
        <v>0</v>
      </c>
      <c r="G29" s="590">
        <f t="shared" si="1"/>
        <v>0</v>
      </c>
      <c r="H29" s="598"/>
    </row>
    <row r="30" spans="1:8" ht="12" customHeight="1">
      <c r="A30" s="595" t="s">
        <v>1248</v>
      </c>
      <c r="B30" s="596"/>
      <c r="C30" s="597"/>
      <c r="D30" s="596"/>
      <c r="E30" s="597"/>
      <c r="F30" s="594"/>
      <c r="G30" s="590"/>
      <c r="H30" s="598"/>
    </row>
    <row r="31" spans="1:8" ht="12" customHeight="1">
      <c r="A31" s="595" t="s">
        <v>1249</v>
      </c>
      <c r="B31" s="596">
        <v>166.6</v>
      </c>
      <c r="C31" s="597">
        <v>262</v>
      </c>
      <c r="D31" s="596">
        <v>206.5</v>
      </c>
      <c r="E31" s="597">
        <v>150.6</v>
      </c>
      <c r="F31" s="594"/>
      <c r="G31" s="590">
        <f t="shared" si="1"/>
        <v>57.480916030534345</v>
      </c>
      <c r="H31" s="598"/>
    </row>
    <row r="32" spans="1:8" ht="12" customHeight="1">
      <c r="A32" s="595" t="s">
        <v>1250</v>
      </c>
      <c r="B32" s="596">
        <v>5665.5</v>
      </c>
      <c r="C32" s="597">
        <v>2024.7</v>
      </c>
      <c r="D32" s="596">
        <v>5924.5</v>
      </c>
      <c r="E32" s="597">
        <v>2851.1</v>
      </c>
      <c r="F32" s="594">
        <f aca="true" t="shared" si="3" ref="F32:F38">E32/D32*100</f>
        <v>48.123892311587475</v>
      </c>
      <c r="G32" s="590">
        <f t="shared" si="1"/>
        <v>140.81592334666863</v>
      </c>
      <c r="H32" s="598"/>
    </row>
    <row r="33" spans="1:8" ht="12" customHeight="1">
      <c r="A33" s="598" t="s">
        <v>1251</v>
      </c>
      <c r="B33" s="596"/>
      <c r="C33" s="597"/>
      <c r="D33" s="596"/>
      <c r="E33" s="597"/>
      <c r="F33" s="594"/>
      <c r="G33" s="590"/>
      <c r="H33" s="598"/>
    </row>
    <row r="34" spans="1:8" ht="12" customHeight="1">
      <c r="A34" s="586" t="s">
        <v>1252</v>
      </c>
      <c r="B34" s="592">
        <f>B35+B36+B37+B38</f>
        <v>40624.7</v>
      </c>
      <c r="C34" s="593">
        <f>C35+C36+C37+C38</f>
        <v>9822.599999999999</v>
      </c>
      <c r="D34" s="592">
        <f>D35+D36+D37+D38</f>
        <v>34465</v>
      </c>
      <c r="E34" s="593">
        <f>E35+E36+E37+E38</f>
        <v>20046</v>
      </c>
      <c r="F34" s="594">
        <f t="shared" si="3"/>
        <v>58.1633541273756</v>
      </c>
      <c r="G34" s="590">
        <f t="shared" si="1"/>
        <v>204.0803860485004</v>
      </c>
      <c r="H34" s="598"/>
    </row>
    <row r="35" spans="1:7" ht="12" customHeight="1">
      <c r="A35" s="595" t="s">
        <v>1253</v>
      </c>
      <c r="B35" s="596"/>
      <c r="C35" s="597"/>
      <c r="D35" s="596"/>
      <c r="E35" s="597"/>
      <c r="F35" s="594"/>
      <c r="G35" s="590"/>
    </row>
    <row r="36" spans="1:7" ht="12" customHeight="1">
      <c r="A36" s="595" t="s">
        <v>1254</v>
      </c>
      <c r="B36" s="596">
        <v>12377</v>
      </c>
      <c r="C36" s="597">
        <v>3664.1</v>
      </c>
      <c r="D36" s="596">
        <v>10945</v>
      </c>
      <c r="E36" s="597">
        <v>11238.3</v>
      </c>
      <c r="F36" s="594">
        <f t="shared" si="3"/>
        <v>102.67976244860665</v>
      </c>
      <c r="G36" s="590">
        <f t="shared" si="1"/>
        <v>306.71379056248463</v>
      </c>
    </row>
    <row r="37" spans="1:7" ht="12" customHeight="1">
      <c r="A37" s="595" t="s">
        <v>1255</v>
      </c>
      <c r="B37" s="596">
        <v>1501.2</v>
      </c>
      <c r="C37" s="597">
        <v>3494.8</v>
      </c>
      <c r="D37" s="596">
        <v>2685</v>
      </c>
      <c r="E37" s="597">
        <v>7090.2</v>
      </c>
      <c r="F37" s="594">
        <f t="shared" si="3"/>
        <v>264.0670391061453</v>
      </c>
      <c r="G37" s="590">
        <f t="shared" si="1"/>
        <v>202.87856243561865</v>
      </c>
    </row>
    <row r="38" spans="1:7" ht="12" customHeight="1">
      <c r="A38" s="595" t="s">
        <v>1256</v>
      </c>
      <c r="B38" s="596">
        <v>26746.5</v>
      </c>
      <c r="C38" s="597">
        <v>2663.7</v>
      </c>
      <c r="D38" s="596">
        <v>20835</v>
      </c>
      <c r="E38" s="597">
        <v>1717.5</v>
      </c>
      <c r="F38" s="594">
        <f t="shared" si="3"/>
        <v>8.24334053275738</v>
      </c>
      <c r="G38" s="590">
        <f t="shared" si="1"/>
        <v>64.47798175470211</v>
      </c>
    </row>
    <row r="39" spans="1:7" ht="12" customHeight="1">
      <c r="A39" s="586" t="s">
        <v>1257</v>
      </c>
      <c r="B39" s="592">
        <f>B40+B41</f>
        <v>0</v>
      </c>
      <c r="C39" s="593">
        <f>C40+C41</f>
        <v>550</v>
      </c>
      <c r="D39" s="592">
        <f>D40+D41</f>
        <v>0</v>
      </c>
      <c r="E39" s="593">
        <f>E40+E41</f>
        <v>2542</v>
      </c>
      <c r="F39" s="594"/>
      <c r="G39" s="590"/>
    </row>
    <row r="40" spans="1:7" ht="12" customHeight="1">
      <c r="A40" s="595" t="s">
        <v>1258</v>
      </c>
      <c r="B40" s="596"/>
      <c r="C40" s="597">
        <v>550</v>
      </c>
      <c r="D40" s="596"/>
      <c r="E40" s="597">
        <v>2042</v>
      </c>
      <c r="F40" s="594"/>
      <c r="G40" s="590"/>
    </row>
    <row r="41" spans="1:7" ht="12" customHeight="1">
      <c r="A41" s="595" t="s">
        <v>1259</v>
      </c>
      <c r="B41" s="596"/>
      <c r="C41" s="597"/>
      <c r="D41" s="596"/>
      <c r="E41" s="597">
        <v>500</v>
      </c>
      <c r="F41" s="594"/>
      <c r="G41" s="590"/>
    </row>
    <row r="42" spans="1:7" ht="12" customHeight="1">
      <c r="A42" s="586" t="s">
        <v>1260</v>
      </c>
      <c r="B42" s="592">
        <f>B43+B44</f>
        <v>1180500</v>
      </c>
      <c r="C42" s="599">
        <f>C43+C44</f>
        <v>1363725.7</v>
      </c>
      <c r="D42" s="592">
        <f>D43+D44</f>
        <v>1330982.6</v>
      </c>
      <c r="E42" s="599">
        <f>E43+E44</f>
        <v>1330982.6</v>
      </c>
      <c r="F42" s="600">
        <f>E42/D42*100</f>
        <v>100</v>
      </c>
      <c r="G42" s="590">
        <f t="shared" si="1"/>
        <v>97.5989966310674</v>
      </c>
    </row>
    <row r="43" spans="1:7" ht="12" customHeight="1">
      <c r="A43" s="601" t="s">
        <v>1261</v>
      </c>
      <c r="B43" s="602">
        <v>1180500</v>
      </c>
      <c r="C43" s="603">
        <v>1363725.7</v>
      </c>
      <c r="D43" s="602">
        <v>1330982.6</v>
      </c>
      <c r="E43" s="603">
        <v>1330982.6</v>
      </c>
      <c r="F43" s="600">
        <f>E43/D43*100</f>
        <v>100</v>
      </c>
      <c r="G43" s="590">
        <f t="shared" si="1"/>
        <v>97.5989966310674</v>
      </c>
    </row>
    <row r="44" spans="1:7" ht="12" customHeight="1">
      <c r="A44" s="580" t="s">
        <v>1262</v>
      </c>
      <c r="B44" s="604"/>
      <c r="C44" s="605"/>
      <c r="D44" s="604"/>
      <c r="E44" s="605"/>
      <c r="F44" s="606"/>
      <c r="G44" s="607"/>
    </row>
    <row r="45" ht="12" customHeight="1">
      <c r="A45" s="608" t="s">
        <v>1263</v>
      </c>
    </row>
    <row r="46" ht="12" customHeight="1">
      <c r="A46" s="609" t="s">
        <v>1264</v>
      </c>
    </row>
    <row r="47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G81"/>
  <sheetViews>
    <sheetView zoomScalePageLayoutView="0" workbookViewId="0" topLeftCell="A1">
      <selection activeCell="E8" sqref="E8:F8"/>
    </sheetView>
  </sheetViews>
  <sheetFormatPr defaultColWidth="9.00390625" defaultRowHeight="12.75"/>
  <cols>
    <col min="1" max="1" width="4.75390625" style="617" customWidth="1"/>
    <col min="2" max="2" width="4.625" style="617" customWidth="1"/>
    <col min="3" max="3" width="8.875" style="617" customWidth="1"/>
    <col min="4" max="4" width="8.625" style="617" customWidth="1"/>
    <col min="5" max="5" width="10.125" style="617" customWidth="1"/>
    <col min="6" max="14" width="8.625" style="617" customWidth="1"/>
    <col min="15" max="15" width="8.875" style="617" customWidth="1"/>
    <col min="16" max="16" width="8.625" style="617" customWidth="1"/>
    <col min="17" max="17" width="4.625" style="617" customWidth="1"/>
    <col min="18" max="18" width="5.125" style="617" customWidth="1"/>
    <col min="19" max="19" width="8.625" style="617" customWidth="1"/>
    <col min="20" max="20" width="7.875" style="617" customWidth="1"/>
    <col min="21" max="21" width="6.25390625" style="617" customWidth="1"/>
    <col min="22" max="22" width="7.00390625" style="617" customWidth="1"/>
    <col min="23" max="24" width="8.00390625" style="617" customWidth="1"/>
    <col min="25" max="26" width="5.125" style="617" customWidth="1"/>
    <col min="27" max="27" width="4.625" style="617" customWidth="1"/>
    <col min="28" max="28" width="7.75390625" style="696" customWidth="1"/>
    <col min="29" max="29" width="6.25390625" style="617" customWidth="1"/>
    <col min="30" max="30" width="5.75390625" style="617" customWidth="1"/>
    <col min="31" max="31" width="6.25390625" style="617" customWidth="1"/>
    <col min="32" max="33" width="7.00390625" style="617" customWidth="1"/>
    <col min="34" max="34" width="6.75390625" style="617" customWidth="1"/>
    <col min="35" max="35" width="8.00390625" style="617" customWidth="1"/>
    <col min="36" max="36" width="7.625" style="696" customWidth="1"/>
    <col min="37" max="38" width="5.625" style="617" customWidth="1"/>
    <col min="39" max="39" width="8.00390625" style="617" customWidth="1"/>
    <col min="40" max="40" width="7.125" style="617" customWidth="1"/>
    <col min="41" max="41" width="7.00390625" style="617" customWidth="1"/>
    <col min="42" max="42" width="6.625" style="617" customWidth="1"/>
    <col min="43" max="43" width="7.125" style="617" customWidth="1"/>
    <col min="44" max="44" width="7.25390625" style="617" customWidth="1"/>
    <col min="45" max="45" width="8.00390625" style="617" customWidth="1"/>
    <col min="46" max="46" width="8.25390625" style="617" customWidth="1"/>
    <col min="47" max="48" width="11.125" style="617" customWidth="1"/>
    <col min="49" max="49" width="6.375" style="617" customWidth="1"/>
    <col min="50" max="50" width="7.875" style="617" customWidth="1"/>
    <col min="51" max="51" width="7.25390625" style="617" customWidth="1"/>
    <col min="52" max="52" width="8.00390625" style="617" customWidth="1"/>
    <col min="53" max="53" width="8.75390625" style="617" customWidth="1"/>
    <col min="54" max="55" width="5.125" style="617" customWidth="1"/>
    <col min="56" max="56" width="7.75390625" style="617" customWidth="1"/>
    <col min="57" max="57" width="6.875" style="617" customWidth="1"/>
    <col min="58" max="58" width="7.25390625" style="617" customWidth="1"/>
    <col min="59" max="59" width="7.75390625" style="617" customWidth="1"/>
    <col min="60" max="60" width="7.25390625" style="617" customWidth="1"/>
    <col min="61" max="61" width="6.125" style="617" customWidth="1"/>
    <col min="62" max="62" width="5.125" style="617" customWidth="1"/>
    <col min="63" max="63" width="6.125" style="617" customWidth="1"/>
    <col min="64" max="64" width="8.00390625" style="617" customWidth="1"/>
    <col min="65" max="65" width="7.375" style="617" customWidth="1"/>
    <col min="66" max="66" width="8.25390625" style="617" customWidth="1"/>
    <col min="67" max="67" width="8.125" style="617" customWidth="1"/>
    <col min="68" max="68" width="5.00390625" style="662" customWidth="1"/>
    <col min="69" max="70" width="10.75390625" style="617" customWidth="1"/>
    <col min="71" max="71" width="5.875" style="696" customWidth="1"/>
    <col min="72" max="73" width="5.125" style="617" customWidth="1"/>
    <col min="74" max="74" width="8.375" style="617" customWidth="1"/>
    <col min="75" max="75" width="8.25390625" style="617" customWidth="1"/>
    <col min="76" max="76" width="9.25390625" style="617" customWidth="1"/>
    <col min="77" max="77" width="9.00390625" style="617" customWidth="1"/>
    <col min="78" max="79" width="6.25390625" style="617" customWidth="1"/>
    <col min="80" max="81" width="7.875" style="617" customWidth="1"/>
    <col min="82" max="82" width="7.375" style="617" customWidth="1"/>
    <col min="83" max="83" width="6.625" style="617" customWidth="1"/>
    <col min="84" max="85" width="10.00390625" style="617" customWidth="1"/>
    <col min="86" max="87" width="9.375" style="617" customWidth="1"/>
    <col min="88" max="88" width="6.00390625" style="617" customWidth="1"/>
    <col min="89" max="16384" width="9.125" style="617" customWidth="1"/>
  </cols>
  <sheetData>
    <row r="1" spans="1:91" ht="12.75" customHeight="1">
      <c r="A1" s="610"/>
      <c r="B1" s="610"/>
      <c r="C1" s="610"/>
      <c r="D1" s="610"/>
      <c r="E1" s="610"/>
      <c r="F1" s="611"/>
      <c r="G1" s="611"/>
      <c r="H1" s="611"/>
      <c r="I1" s="611"/>
      <c r="J1" s="611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2"/>
      <c r="AC1" s="610"/>
      <c r="AD1" s="610"/>
      <c r="AE1" s="610"/>
      <c r="AF1" s="610"/>
      <c r="AG1" s="610"/>
      <c r="AH1" s="610"/>
      <c r="AI1" s="610"/>
      <c r="AJ1" s="612"/>
      <c r="AK1" s="613"/>
      <c r="AL1" s="613"/>
      <c r="AM1" s="610"/>
      <c r="AN1" s="614"/>
      <c r="AO1" s="614"/>
      <c r="AP1" s="613"/>
      <c r="AQ1" s="613"/>
      <c r="AR1" s="613"/>
      <c r="AS1" s="610"/>
      <c r="AT1" s="610"/>
      <c r="AU1" s="610"/>
      <c r="AV1" s="610"/>
      <c r="AW1" s="610"/>
      <c r="AX1" s="610"/>
      <c r="AY1" s="610"/>
      <c r="AZ1" s="610"/>
      <c r="BA1" s="610"/>
      <c r="BB1" s="610"/>
      <c r="BC1" s="610"/>
      <c r="BD1" s="610"/>
      <c r="BE1" s="610"/>
      <c r="BF1" s="610"/>
      <c r="BG1" s="610"/>
      <c r="BH1" s="610"/>
      <c r="BI1" s="610"/>
      <c r="BJ1" s="610"/>
      <c r="BK1" s="610"/>
      <c r="BL1" s="610"/>
      <c r="BM1" s="610"/>
      <c r="BN1" s="610"/>
      <c r="BO1" s="610"/>
      <c r="BP1" s="615"/>
      <c r="BQ1" s="610"/>
      <c r="BR1" s="610"/>
      <c r="BS1" s="612"/>
      <c r="BT1" s="610"/>
      <c r="BU1" s="610"/>
      <c r="BV1" s="616"/>
      <c r="BW1" s="611"/>
      <c r="BX1" s="611"/>
      <c r="BY1" s="611"/>
      <c r="BZ1" s="611"/>
      <c r="CA1" s="611"/>
      <c r="CB1" s="611"/>
      <c r="CC1" s="611"/>
      <c r="CD1" s="611"/>
      <c r="CE1" s="611"/>
      <c r="CF1" s="610"/>
      <c r="CG1" s="610"/>
      <c r="CH1" s="610"/>
      <c r="CI1" s="610"/>
      <c r="CJ1" s="610" t="s">
        <v>1265</v>
      </c>
      <c r="CK1" s="610"/>
      <c r="CL1" s="610"/>
      <c r="CM1" s="610"/>
    </row>
    <row r="2" spans="1:91" ht="12.75" customHeight="1">
      <c r="A2" s="610"/>
      <c r="B2" s="610"/>
      <c r="C2" s="610"/>
      <c r="D2" s="610"/>
      <c r="E2" s="610"/>
      <c r="F2" s="611"/>
      <c r="G2" s="611"/>
      <c r="H2" s="611"/>
      <c r="I2" s="611"/>
      <c r="J2" s="611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2"/>
      <c r="AC2" s="610"/>
      <c r="AD2" s="610"/>
      <c r="AE2" s="610"/>
      <c r="AF2" s="610"/>
      <c r="AG2" s="610"/>
      <c r="AH2" s="610"/>
      <c r="AI2" s="610"/>
      <c r="AJ2" s="612"/>
      <c r="AK2" s="613"/>
      <c r="AL2" s="613"/>
      <c r="AM2" s="610"/>
      <c r="AN2" s="614"/>
      <c r="AO2" s="614"/>
      <c r="AP2" s="613"/>
      <c r="AQ2" s="613"/>
      <c r="AR2" s="613"/>
      <c r="AS2" s="610"/>
      <c r="AT2" s="610"/>
      <c r="AU2" s="610"/>
      <c r="AV2" s="610"/>
      <c r="AW2" s="610"/>
      <c r="AX2" s="610"/>
      <c r="AY2" s="610"/>
      <c r="AZ2" s="610"/>
      <c r="BA2" s="610"/>
      <c r="BB2" s="610"/>
      <c r="BC2" s="610"/>
      <c r="BD2" s="610"/>
      <c r="BE2" s="610"/>
      <c r="BF2" s="610"/>
      <c r="BG2" s="610"/>
      <c r="BH2" s="610"/>
      <c r="BI2" s="610"/>
      <c r="BJ2" s="610"/>
      <c r="BK2" s="610"/>
      <c r="BL2" s="610"/>
      <c r="BM2" s="610"/>
      <c r="BN2" s="610"/>
      <c r="BO2" s="610"/>
      <c r="BP2" s="615"/>
      <c r="BQ2" s="610"/>
      <c r="BR2" s="610"/>
      <c r="BS2" s="612"/>
      <c r="BT2" s="610"/>
      <c r="BU2" s="610"/>
      <c r="BV2" s="616"/>
      <c r="BW2" s="611"/>
      <c r="BX2" s="611"/>
      <c r="BY2" s="611"/>
      <c r="BZ2" s="611"/>
      <c r="CA2" s="611"/>
      <c r="CB2" s="611"/>
      <c r="CC2" s="611"/>
      <c r="CD2" s="611"/>
      <c r="CE2" s="611"/>
      <c r="CF2" s="610"/>
      <c r="CG2" s="610"/>
      <c r="CH2" s="610"/>
      <c r="CI2" s="610"/>
      <c r="CJ2" s="610"/>
      <c r="CK2" s="610"/>
      <c r="CL2" s="610"/>
      <c r="CM2" s="610"/>
    </row>
    <row r="3" spans="1:91" ht="12.75" customHeight="1">
      <c r="A3" s="610"/>
      <c r="B3" s="610"/>
      <c r="C3" s="610"/>
      <c r="D3" s="610"/>
      <c r="E3" s="610"/>
      <c r="F3" s="611"/>
      <c r="G3" s="611"/>
      <c r="H3" s="611"/>
      <c r="I3" s="611"/>
      <c r="J3" s="611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2"/>
      <c r="AC3" s="610"/>
      <c r="AD3" s="610"/>
      <c r="AE3" s="610"/>
      <c r="AF3" s="610"/>
      <c r="AG3" s="610"/>
      <c r="AH3" s="610"/>
      <c r="AI3" s="610"/>
      <c r="AJ3" s="612"/>
      <c r="AK3" s="613"/>
      <c r="AL3" s="613"/>
      <c r="AM3" s="610"/>
      <c r="AN3" s="614"/>
      <c r="AO3" s="614"/>
      <c r="AP3" s="613"/>
      <c r="AQ3" s="613"/>
      <c r="AR3" s="613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 s="610"/>
      <c r="BI3" s="610"/>
      <c r="BJ3" s="610"/>
      <c r="BK3" s="610"/>
      <c r="BL3" s="610"/>
      <c r="BM3" s="610"/>
      <c r="BN3" s="610"/>
      <c r="BO3" s="610"/>
      <c r="BP3" s="615"/>
      <c r="BQ3" s="610"/>
      <c r="BR3" s="610"/>
      <c r="BS3" s="612"/>
      <c r="BT3" s="610"/>
      <c r="BU3" s="610"/>
      <c r="BV3" s="616"/>
      <c r="BW3" s="611"/>
      <c r="BX3" s="611"/>
      <c r="BY3" s="611"/>
      <c r="BZ3" s="611"/>
      <c r="CA3" s="611"/>
      <c r="CB3" s="611"/>
      <c r="CC3" s="611"/>
      <c r="CD3" s="611"/>
      <c r="CE3" s="611"/>
      <c r="CF3" s="610"/>
      <c r="CG3" s="610"/>
      <c r="CH3" s="610"/>
      <c r="CI3" s="610"/>
      <c r="CJ3" s="610"/>
      <c r="CK3" s="610"/>
      <c r="CL3" s="610"/>
      <c r="CM3" s="610"/>
    </row>
    <row r="4" spans="1:91" ht="12.75" customHeight="1">
      <c r="A4" s="610"/>
      <c r="B4" s="610"/>
      <c r="C4" s="610"/>
      <c r="D4" s="611"/>
      <c r="E4" s="611"/>
      <c r="F4" s="611"/>
      <c r="G4" s="611"/>
      <c r="H4" s="618" t="s">
        <v>1266</v>
      </c>
      <c r="I4" s="618"/>
      <c r="J4" s="618"/>
      <c r="K4" s="611"/>
      <c r="L4" s="611"/>
      <c r="M4" s="610"/>
      <c r="N4" s="610"/>
      <c r="O4" s="610"/>
      <c r="P4" s="610"/>
      <c r="Q4" s="614"/>
      <c r="R4" s="614"/>
      <c r="S4" s="610"/>
      <c r="T4" s="614"/>
      <c r="U4" s="614"/>
      <c r="V4" s="614"/>
      <c r="W4" s="619"/>
      <c r="X4" s="610"/>
      <c r="Y4" s="619"/>
      <c r="Z4" s="610"/>
      <c r="AA4" s="610"/>
      <c r="AB4" s="612"/>
      <c r="AC4" s="610"/>
      <c r="AD4" s="610" t="s">
        <v>1267</v>
      </c>
      <c r="AE4" s="610"/>
      <c r="AF4" s="610"/>
      <c r="AG4" s="610"/>
      <c r="AH4" s="610"/>
      <c r="AI4" s="610"/>
      <c r="AJ4" s="612"/>
      <c r="AK4" s="613"/>
      <c r="AL4" s="613"/>
      <c r="AM4" s="610"/>
      <c r="AN4" s="613"/>
      <c r="AO4" s="613"/>
      <c r="AP4" s="613"/>
      <c r="AQ4" s="613"/>
      <c r="AR4" s="613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0"/>
      <c r="BJ4" s="610"/>
      <c r="BK4" s="610"/>
      <c r="BL4" s="610"/>
      <c r="BM4" s="610"/>
      <c r="BN4" s="610"/>
      <c r="BO4" s="610"/>
      <c r="BP4" s="615"/>
      <c r="BQ4" s="610"/>
      <c r="BR4" s="610"/>
      <c r="BS4" s="612"/>
      <c r="BT4" s="610"/>
      <c r="BU4" s="610"/>
      <c r="BV4" s="616"/>
      <c r="BW4" s="611"/>
      <c r="BX4" s="611"/>
      <c r="BY4" s="611"/>
      <c r="BZ4" s="611"/>
      <c r="CA4" s="611"/>
      <c r="CB4" s="610" t="s">
        <v>1268</v>
      </c>
      <c r="CC4" s="611"/>
      <c r="CD4" s="611"/>
      <c r="CE4" s="611"/>
      <c r="CF4" s="611"/>
      <c r="CG4" s="611"/>
      <c r="CH4" s="611"/>
      <c r="CI4" s="611"/>
      <c r="CJ4" s="611"/>
      <c r="CK4" s="611"/>
      <c r="CL4" s="610"/>
      <c r="CM4" s="610"/>
    </row>
    <row r="5" spans="1:91" ht="12">
      <c r="A5" s="610"/>
      <c r="B5" s="610"/>
      <c r="C5" s="610"/>
      <c r="D5" s="611"/>
      <c r="E5" s="611"/>
      <c r="F5" s="611"/>
      <c r="G5" s="611"/>
      <c r="H5" s="618" t="s">
        <v>1269</v>
      </c>
      <c r="I5" s="618"/>
      <c r="J5" s="618"/>
      <c r="K5" s="610"/>
      <c r="L5" s="610"/>
      <c r="M5" s="610"/>
      <c r="N5" s="610" t="s">
        <v>1270</v>
      </c>
      <c r="O5" s="610"/>
      <c r="P5" s="610"/>
      <c r="Q5" s="614"/>
      <c r="R5" s="614"/>
      <c r="S5" s="610"/>
      <c r="T5" s="614"/>
      <c r="U5" s="614"/>
      <c r="V5" s="614"/>
      <c r="W5" s="619"/>
      <c r="X5" s="610"/>
      <c r="Y5" s="610"/>
      <c r="Z5" s="610"/>
      <c r="AA5" s="610"/>
      <c r="AB5" s="612"/>
      <c r="AC5" s="610"/>
      <c r="AD5" s="610"/>
      <c r="AE5" s="610"/>
      <c r="AF5" s="610"/>
      <c r="AG5" s="610"/>
      <c r="AH5" s="610"/>
      <c r="AI5" s="611"/>
      <c r="AJ5" s="620"/>
      <c r="AK5" s="610"/>
      <c r="AL5" s="610"/>
      <c r="AM5" s="610"/>
      <c r="AN5" s="610"/>
      <c r="AO5" s="610"/>
      <c r="AP5" s="610"/>
      <c r="AQ5" s="610"/>
      <c r="AR5" s="610"/>
      <c r="AS5" s="611"/>
      <c r="AT5" s="611"/>
      <c r="AU5" s="616"/>
      <c r="AV5" s="616"/>
      <c r="AW5" s="610"/>
      <c r="AX5" s="610"/>
      <c r="AY5" s="610"/>
      <c r="AZ5" s="610"/>
      <c r="BA5" s="610"/>
      <c r="BB5" s="610"/>
      <c r="BC5" s="610"/>
      <c r="BD5" s="610"/>
      <c r="BE5" s="610"/>
      <c r="BF5" s="610"/>
      <c r="BG5" s="610"/>
      <c r="BH5" s="610"/>
      <c r="BI5" s="610"/>
      <c r="BJ5" s="610"/>
      <c r="BK5" s="610"/>
      <c r="BL5" s="610"/>
      <c r="BM5" s="610"/>
      <c r="BN5" s="610"/>
      <c r="BO5" s="610"/>
      <c r="BP5" s="615"/>
      <c r="BQ5" s="610"/>
      <c r="BR5" s="610"/>
      <c r="BS5" s="612"/>
      <c r="BT5" s="610"/>
      <c r="BU5" s="610"/>
      <c r="BV5" s="610"/>
      <c r="BW5" s="611"/>
      <c r="BX5" s="611"/>
      <c r="BY5" s="611"/>
      <c r="BZ5" s="611"/>
      <c r="CA5" s="611"/>
      <c r="CB5" s="611"/>
      <c r="CC5" s="611"/>
      <c r="CD5" s="611"/>
      <c r="CE5" s="611"/>
      <c r="CF5" s="610"/>
      <c r="CG5" s="615"/>
      <c r="CH5" s="615"/>
      <c r="CI5" s="610"/>
      <c r="CJ5" s="610"/>
      <c r="CK5" s="610"/>
      <c r="CL5" s="610"/>
      <c r="CM5" s="610"/>
    </row>
    <row r="6" spans="1:91" ht="12">
      <c r="A6" s="610"/>
      <c r="B6" s="621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21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2"/>
      <c r="AC6" s="610"/>
      <c r="AD6" s="610"/>
      <c r="AE6" s="610"/>
      <c r="AF6" s="610"/>
      <c r="AG6" s="610"/>
      <c r="AH6" s="610"/>
      <c r="AI6" s="621"/>
      <c r="AJ6" s="622"/>
      <c r="AK6" s="610"/>
      <c r="AL6" s="621"/>
      <c r="AM6" s="621"/>
      <c r="AN6" s="621"/>
      <c r="AO6" s="621"/>
      <c r="AP6" s="621"/>
      <c r="AQ6" s="621"/>
      <c r="AR6" s="621"/>
      <c r="AS6" s="610"/>
      <c r="AT6" s="610"/>
      <c r="AU6" s="623"/>
      <c r="AV6" s="623"/>
      <c r="AW6" s="621"/>
      <c r="AX6" s="610"/>
      <c r="AY6" s="610"/>
      <c r="AZ6" s="610"/>
      <c r="BA6" s="610"/>
      <c r="BB6" s="610"/>
      <c r="BC6" s="610"/>
      <c r="BD6" s="610"/>
      <c r="BE6" s="610"/>
      <c r="BF6" s="610"/>
      <c r="BG6" s="610"/>
      <c r="BH6" s="610"/>
      <c r="BI6" s="610"/>
      <c r="BJ6" s="610"/>
      <c r="BK6" s="610"/>
      <c r="BL6" s="610"/>
      <c r="BM6" s="610"/>
      <c r="BN6" s="621"/>
      <c r="BO6" s="621"/>
      <c r="BP6" s="624"/>
      <c r="BQ6" s="610"/>
      <c r="BR6" s="610"/>
      <c r="BS6" s="612"/>
      <c r="BT6" s="610"/>
      <c r="BU6" s="610"/>
      <c r="BV6" s="610"/>
      <c r="BW6" s="611"/>
      <c r="BX6" s="611"/>
      <c r="BY6" s="611"/>
      <c r="BZ6" s="611"/>
      <c r="CA6" s="611"/>
      <c r="CB6" s="610"/>
      <c r="CC6" s="611"/>
      <c r="CD6" s="611"/>
      <c r="CE6" s="611"/>
      <c r="CF6" s="610"/>
      <c r="CG6" s="615"/>
      <c r="CH6" s="615"/>
      <c r="CI6" s="610"/>
      <c r="CJ6" s="610"/>
      <c r="CK6" s="610"/>
      <c r="CL6" s="610"/>
      <c r="CM6" s="610"/>
    </row>
    <row r="7" spans="1:106" ht="18.75" customHeight="1">
      <c r="A7" s="625"/>
      <c r="B7" s="626"/>
      <c r="C7" s="956" t="s">
        <v>1271</v>
      </c>
      <c r="D7" s="957"/>
      <c r="E7" s="976" t="s">
        <v>1272</v>
      </c>
      <c r="F7" s="977"/>
      <c r="G7" s="977"/>
      <c r="H7" s="977"/>
      <c r="I7" s="977"/>
      <c r="J7" s="977"/>
      <c r="K7" s="977"/>
      <c r="L7" s="978"/>
      <c r="M7" s="956" t="s">
        <v>1273</v>
      </c>
      <c r="N7" s="957"/>
      <c r="O7" s="956" t="s">
        <v>1274</v>
      </c>
      <c r="P7" s="957"/>
      <c r="Q7" s="625"/>
      <c r="R7" s="626"/>
      <c r="S7" s="952" t="s">
        <v>1275</v>
      </c>
      <c r="T7" s="954"/>
      <c r="U7" s="962"/>
      <c r="V7" s="962"/>
      <c r="W7" s="956" t="s">
        <v>1272</v>
      </c>
      <c r="X7" s="970"/>
      <c r="Y7" s="970"/>
      <c r="Z7" s="970"/>
      <c r="AA7" s="970"/>
      <c r="AB7" s="970"/>
      <c r="AC7" s="970"/>
      <c r="AD7" s="970"/>
      <c r="AE7" s="970"/>
      <c r="AF7" s="970"/>
      <c r="AG7" s="970"/>
      <c r="AH7" s="957"/>
      <c r="AI7" s="956" t="s">
        <v>1276</v>
      </c>
      <c r="AJ7" s="957"/>
      <c r="AK7" s="957" t="s">
        <v>467</v>
      </c>
      <c r="AL7" s="967" t="s">
        <v>34</v>
      </c>
      <c r="AM7" s="956" t="s">
        <v>1277</v>
      </c>
      <c r="AN7" s="970"/>
      <c r="AO7" s="956" t="s">
        <v>1278</v>
      </c>
      <c r="AP7" s="957"/>
      <c r="AQ7" s="970" t="s">
        <v>1279</v>
      </c>
      <c r="AR7" s="970"/>
      <c r="AS7" s="956" t="s">
        <v>1280</v>
      </c>
      <c r="AT7" s="970"/>
      <c r="AU7" s="956" t="s">
        <v>1281</v>
      </c>
      <c r="AV7" s="962"/>
      <c r="AW7" s="959"/>
      <c r="AX7" s="948" t="s">
        <v>1282</v>
      </c>
      <c r="AY7" s="948"/>
      <c r="AZ7" s="956" t="s">
        <v>1283</v>
      </c>
      <c r="BA7" s="957"/>
      <c r="BB7" s="947" t="s">
        <v>467</v>
      </c>
      <c r="BC7" s="967" t="s">
        <v>34</v>
      </c>
      <c r="BD7" s="948" t="s">
        <v>1284</v>
      </c>
      <c r="BE7" s="948"/>
      <c r="BF7" s="948" t="s">
        <v>1285</v>
      </c>
      <c r="BG7" s="948"/>
      <c r="BH7" s="948" t="s">
        <v>1286</v>
      </c>
      <c r="BI7" s="946"/>
      <c r="BJ7" s="946"/>
      <c r="BK7" s="955"/>
      <c r="BL7" s="970"/>
      <c r="BM7" s="970"/>
      <c r="BN7" s="956" t="s">
        <v>1287</v>
      </c>
      <c r="BO7" s="962"/>
      <c r="BP7" s="959"/>
      <c r="BQ7" s="956" t="s">
        <v>1288</v>
      </c>
      <c r="BR7" s="962"/>
      <c r="BS7" s="959"/>
      <c r="BT7" s="947" t="s">
        <v>467</v>
      </c>
      <c r="BU7" s="967" t="s">
        <v>34</v>
      </c>
      <c r="BV7" s="956" t="s">
        <v>1289</v>
      </c>
      <c r="BW7" s="957"/>
      <c r="BX7" s="956" t="s">
        <v>1290</v>
      </c>
      <c r="BY7" s="957"/>
      <c r="BZ7" s="956" t="s">
        <v>1291</v>
      </c>
      <c r="CA7" s="957"/>
      <c r="CB7" s="956" t="s">
        <v>1292</v>
      </c>
      <c r="CC7" s="957"/>
      <c r="CD7" s="956" t="s">
        <v>1293</v>
      </c>
      <c r="CE7" s="957"/>
      <c r="CF7" s="958" t="s">
        <v>1294</v>
      </c>
      <c r="CG7" s="959"/>
      <c r="CH7" s="958" t="s">
        <v>1295</v>
      </c>
      <c r="CI7" s="962"/>
      <c r="CJ7" s="962"/>
      <c r="CN7" s="945"/>
      <c r="CO7" s="945"/>
      <c r="CP7" s="628"/>
      <c r="CQ7" s="610"/>
      <c r="CR7" s="629"/>
      <c r="CS7" s="629"/>
      <c r="CT7" s="629"/>
      <c r="CU7" s="629"/>
      <c r="CV7" s="964"/>
      <c r="CW7" s="964"/>
      <c r="CX7" s="630"/>
      <c r="CY7" s="630"/>
      <c r="CZ7" s="945"/>
      <c r="DA7" s="945"/>
      <c r="DB7" s="945"/>
    </row>
    <row r="8" spans="1:106" ht="99" customHeight="1">
      <c r="A8" s="631" t="s">
        <v>467</v>
      </c>
      <c r="B8" s="632" t="s">
        <v>34</v>
      </c>
      <c r="C8" s="949"/>
      <c r="D8" s="950"/>
      <c r="E8" s="946" t="s">
        <v>1296</v>
      </c>
      <c r="F8" s="947"/>
      <c r="G8" s="949" t="s">
        <v>1297</v>
      </c>
      <c r="H8" s="950"/>
      <c r="I8" s="946" t="s">
        <v>1298</v>
      </c>
      <c r="J8" s="947"/>
      <c r="K8" s="946" t="s">
        <v>1299</v>
      </c>
      <c r="L8" s="947"/>
      <c r="M8" s="949"/>
      <c r="N8" s="950"/>
      <c r="O8" s="949"/>
      <c r="P8" s="950"/>
      <c r="Q8" s="631" t="s">
        <v>467</v>
      </c>
      <c r="R8" s="632" t="s">
        <v>34</v>
      </c>
      <c r="S8" s="946" t="s">
        <v>1300</v>
      </c>
      <c r="T8" s="955"/>
      <c r="U8" s="946" t="s">
        <v>1301</v>
      </c>
      <c r="V8" s="955"/>
      <c r="W8" s="946" t="s">
        <v>1302</v>
      </c>
      <c r="X8" s="947"/>
      <c r="Y8" s="946" t="s">
        <v>1303</v>
      </c>
      <c r="Z8" s="947"/>
      <c r="AA8" s="946" t="s">
        <v>1304</v>
      </c>
      <c r="AB8" s="947"/>
      <c r="AC8" s="946" t="s">
        <v>1305</v>
      </c>
      <c r="AD8" s="947"/>
      <c r="AE8" s="946" t="s">
        <v>1306</v>
      </c>
      <c r="AF8" s="951"/>
      <c r="AG8" s="952" t="s">
        <v>1307</v>
      </c>
      <c r="AH8" s="951"/>
      <c r="AI8" s="949"/>
      <c r="AJ8" s="950"/>
      <c r="AK8" s="974"/>
      <c r="AL8" s="968"/>
      <c r="AM8" s="949"/>
      <c r="AN8" s="953"/>
      <c r="AO8" s="949"/>
      <c r="AP8" s="950"/>
      <c r="AQ8" s="953"/>
      <c r="AR8" s="953"/>
      <c r="AS8" s="949"/>
      <c r="AT8" s="953"/>
      <c r="AU8" s="960"/>
      <c r="AV8" s="963"/>
      <c r="AW8" s="961"/>
      <c r="AX8" s="948"/>
      <c r="AY8" s="948"/>
      <c r="AZ8" s="949"/>
      <c r="BA8" s="950"/>
      <c r="BB8" s="965"/>
      <c r="BC8" s="968"/>
      <c r="BD8" s="948"/>
      <c r="BE8" s="948"/>
      <c r="BF8" s="948"/>
      <c r="BG8" s="948"/>
      <c r="BH8" s="948"/>
      <c r="BI8" s="946"/>
      <c r="BJ8" s="949" t="s">
        <v>1308</v>
      </c>
      <c r="BK8" s="953"/>
      <c r="BL8" s="952" t="s">
        <v>1309</v>
      </c>
      <c r="BM8" s="954"/>
      <c r="BN8" s="960"/>
      <c r="BO8" s="963"/>
      <c r="BP8" s="961"/>
      <c r="BQ8" s="960"/>
      <c r="BR8" s="963"/>
      <c r="BS8" s="961"/>
      <c r="BT8" s="965"/>
      <c r="BU8" s="968"/>
      <c r="BV8" s="949"/>
      <c r="BW8" s="950"/>
      <c r="BX8" s="949"/>
      <c r="BY8" s="950"/>
      <c r="BZ8" s="949"/>
      <c r="CA8" s="950"/>
      <c r="CB8" s="949"/>
      <c r="CC8" s="950"/>
      <c r="CD8" s="949"/>
      <c r="CE8" s="950"/>
      <c r="CF8" s="960"/>
      <c r="CG8" s="961"/>
      <c r="CH8" s="960"/>
      <c r="CI8" s="963"/>
      <c r="CJ8" s="963"/>
      <c r="CN8" s="945"/>
      <c r="CO8" s="945"/>
      <c r="CP8" s="614"/>
      <c r="CQ8" s="631"/>
      <c r="CR8" s="619"/>
      <c r="CS8" s="619"/>
      <c r="CT8" s="945"/>
      <c r="CU8" s="945"/>
      <c r="CV8" s="945"/>
      <c r="CW8" s="945"/>
      <c r="CX8" s="619"/>
      <c r="CY8" s="619"/>
      <c r="CZ8" s="945"/>
      <c r="DA8" s="945"/>
      <c r="DB8" s="945"/>
    </row>
    <row r="9" spans="1:106" ht="15.75" customHeight="1" hidden="1">
      <c r="A9" s="631"/>
      <c r="B9" s="632"/>
      <c r="C9" s="946">
        <v>1</v>
      </c>
      <c r="D9" s="947"/>
      <c r="E9" s="946">
        <f>C9+1</f>
        <v>2</v>
      </c>
      <c r="F9" s="947"/>
      <c r="G9" s="946">
        <f>E9+1</f>
        <v>3</v>
      </c>
      <c r="H9" s="947"/>
      <c r="I9" s="627"/>
      <c r="J9" s="627"/>
      <c r="K9" s="946">
        <f>G9+1</f>
        <v>4</v>
      </c>
      <c r="L9" s="947"/>
      <c r="M9" s="946">
        <f>K9+1</f>
        <v>5</v>
      </c>
      <c r="N9" s="947"/>
      <c r="O9" s="946">
        <f>M9+1</f>
        <v>6</v>
      </c>
      <c r="P9" s="947"/>
      <c r="Q9" s="631"/>
      <c r="R9" s="632"/>
      <c r="S9" s="946">
        <f>O9+1</f>
        <v>7</v>
      </c>
      <c r="T9" s="947"/>
      <c r="U9" s="949">
        <f>S9+1</f>
        <v>8</v>
      </c>
      <c r="V9" s="950"/>
      <c r="W9" s="946">
        <v>9</v>
      </c>
      <c r="X9" s="947"/>
      <c r="Y9" s="946">
        <f>W9+1</f>
        <v>10</v>
      </c>
      <c r="Z9" s="947"/>
      <c r="AA9" s="946">
        <f>W9+1</f>
        <v>10</v>
      </c>
      <c r="AB9" s="947"/>
      <c r="AC9" s="946">
        <f>Y9+1</f>
        <v>11</v>
      </c>
      <c r="AD9" s="947"/>
      <c r="AE9" s="946">
        <f>AC9+1</f>
        <v>12</v>
      </c>
      <c r="AF9" s="947"/>
      <c r="AG9" s="627"/>
      <c r="AH9" s="627"/>
      <c r="AI9" s="946">
        <f>AE9+1</f>
        <v>13</v>
      </c>
      <c r="AJ9" s="947"/>
      <c r="AK9" s="974"/>
      <c r="AL9" s="968"/>
      <c r="AM9" s="946">
        <v>14</v>
      </c>
      <c r="AN9" s="947"/>
      <c r="AO9" s="946">
        <f>AM9+1</f>
        <v>15</v>
      </c>
      <c r="AP9" s="947"/>
      <c r="AQ9" s="946">
        <f>AO9+1</f>
        <v>16</v>
      </c>
      <c r="AR9" s="947"/>
      <c r="AS9" s="949">
        <v>17</v>
      </c>
      <c r="AT9" s="950"/>
      <c r="AU9" s="946">
        <v>18</v>
      </c>
      <c r="AV9" s="947"/>
      <c r="AW9" s="971" t="s">
        <v>786</v>
      </c>
      <c r="AX9" s="948">
        <v>19</v>
      </c>
      <c r="AY9" s="948"/>
      <c r="AZ9" s="948">
        <f>AX9+1</f>
        <v>20</v>
      </c>
      <c r="BA9" s="948"/>
      <c r="BB9" s="966"/>
      <c r="BC9" s="968"/>
      <c r="BD9" s="948">
        <f>AZ9+1</f>
        <v>21</v>
      </c>
      <c r="BE9" s="948"/>
      <c r="BF9" s="948">
        <f>BD9+1</f>
        <v>22</v>
      </c>
      <c r="BG9" s="948"/>
      <c r="BH9" s="948">
        <f>BF9+1</f>
        <v>23</v>
      </c>
      <c r="BI9" s="946"/>
      <c r="BJ9" s="946">
        <v>24</v>
      </c>
      <c r="BK9" s="947"/>
      <c r="BL9" s="949">
        <f>BJ9+1</f>
        <v>25</v>
      </c>
      <c r="BM9" s="950"/>
      <c r="BN9" s="946">
        <v>26</v>
      </c>
      <c r="BO9" s="947"/>
      <c r="BP9" s="633"/>
      <c r="BQ9" s="946">
        <v>27</v>
      </c>
      <c r="BR9" s="947"/>
      <c r="BS9" s="634"/>
      <c r="BT9" s="966"/>
      <c r="BU9" s="968"/>
      <c r="BV9" s="946">
        <v>28</v>
      </c>
      <c r="BW9" s="947"/>
      <c r="BX9" s="946">
        <f>BV9+1</f>
        <v>29</v>
      </c>
      <c r="BY9" s="947"/>
      <c r="BZ9" s="627"/>
      <c r="CA9" s="627"/>
      <c r="CB9" s="946">
        <f>BX9+1</f>
        <v>30</v>
      </c>
      <c r="CC9" s="947"/>
      <c r="CD9" s="627"/>
      <c r="CE9" s="627"/>
      <c r="CF9" s="946">
        <f>CB9+1</f>
        <v>31</v>
      </c>
      <c r="CG9" s="947"/>
      <c r="CH9" s="946">
        <f>CF9+1</f>
        <v>32</v>
      </c>
      <c r="CI9" s="947"/>
      <c r="CJ9" s="613"/>
      <c r="CN9" s="614"/>
      <c r="CO9" s="614"/>
      <c r="CP9" s="614"/>
      <c r="CQ9" s="631"/>
      <c r="CR9" s="619"/>
      <c r="CS9" s="619"/>
      <c r="CT9" s="614"/>
      <c r="CU9" s="614"/>
      <c r="CV9" s="614"/>
      <c r="CW9" s="614"/>
      <c r="CX9" s="619"/>
      <c r="CY9" s="619"/>
      <c r="CZ9" s="614"/>
      <c r="DA9" s="614"/>
      <c r="DB9" s="614"/>
    </row>
    <row r="10" spans="1:106" ht="12">
      <c r="A10" s="942"/>
      <c r="B10" s="943"/>
      <c r="C10" s="637" t="s">
        <v>1310</v>
      </c>
      <c r="D10" s="638" t="s">
        <v>1311</v>
      </c>
      <c r="E10" s="637" t="s">
        <v>1310</v>
      </c>
      <c r="F10" s="638" t="s">
        <v>1311</v>
      </c>
      <c r="G10" s="637" t="s">
        <v>1310</v>
      </c>
      <c r="H10" s="638" t="s">
        <v>1311</v>
      </c>
      <c r="I10" s="637" t="s">
        <v>1310</v>
      </c>
      <c r="J10" s="638" t="s">
        <v>1311</v>
      </c>
      <c r="K10" s="637" t="s">
        <v>1310</v>
      </c>
      <c r="L10" s="638" t="s">
        <v>1311</v>
      </c>
      <c r="M10" s="637" t="s">
        <v>1310</v>
      </c>
      <c r="N10" s="638" t="s">
        <v>826</v>
      </c>
      <c r="O10" s="637" t="s">
        <v>1310</v>
      </c>
      <c r="P10" s="638" t="s">
        <v>1311</v>
      </c>
      <c r="Q10" s="635"/>
      <c r="R10" s="636"/>
      <c r="S10" s="637" t="s">
        <v>1310</v>
      </c>
      <c r="T10" s="638" t="s">
        <v>1311</v>
      </c>
      <c r="U10" s="639" t="s">
        <v>1310</v>
      </c>
      <c r="V10" s="638" t="s">
        <v>1311</v>
      </c>
      <c r="W10" s="637" t="s">
        <v>1310</v>
      </c>
      <c r="X10" s="638" t="s">
        <v>1311</v>
      </c>
      <c r="Y10" s="637" t="s">
        <v>1310</v>
      </c>
      <c r="Z10" s="638" t="s">
        <v>1311</v>
      </c>
      <c r="AA10" s="637" t="s">
        <v>1310</v>
      </c>
      <c r="AB10" s="640" t="s">
        <v>1311</v>
      </c>
      <c r="AC10" s="637" t="s">
        <v>1310</v>
      </c>
      <c r="AD10" s="637" t="s">
        <v>1311</v>
      </c>
      <c r="AE10" s="637" t="s">
        <v>1310</v>
      </c>
      <c r="AF10" s="637" t="s">
        <v>1311</v>
      </c>
      <c r="AG10" s="637" t="s">
        <v>1310</v>
      </c>
      <c r="AH10" s="637" t="s">
        <v>1311</v>
      </c>
      <c r="AI10" s="637" t="s">
        <v>1310</v>
      </c>
      <c r="AJ10" s="641" t="s">
        <v>1311</v>
      </c>
      <c r="AK10" s="974"/>
      <c r="AL10" s="968"/>
      <c r="AM10" s="637" t="s">
        <v>1310</v>
      </c>
      <c r="AN10" s="638" t="s">
        <v>1311</v>
      </c>
      <c r="AO10" s="637" t="s">
        <v>1310</v>
      </c>
      <c r="AP10" s="638" t="s">
        <v>1311</v>
      </c>
      <c r="AQ10" s="637" t="s">
        <v>1310</v>
      </c>
      <c r="AR10" s="638" t="s">
        <v>1311</v>
      </c>
      <c r="AS10" s="637" t="s">
        <v>1310</v>
      </c>
      <c r="AT10" s="638" t="s">
        <v>1311</v>
      </c>
      <c r="AU10" s="637" t="s">
        <v>1310</v>
      </c>
      <c r="AV10" s="638" t="s">
        <v>1311</v>
      </c>
      <c r="AW10" s="972"/>
      <c r="AX10" s="637" t="s">
        <v>1310</v>
      </c>
      <c r="AY10" s="638" t="s">
        <v>1311</v>
      </c>
      <c r="AZ10" s="637" t="s">
        <v>1310</v>
      </c>
      <c r="BA10" s="638" t="s">
        <v>1311</v>
      </c>
      <c r="BB10" s="966"/>
      <c r="BC10" s="968"/>
      <c r="BD10" s="637" t="s">
        <v>1310</v>
      </c>
      <c r="BE10" s="638" t="s">
        <v>1311</v>
      </c>
      <c r="BF10" s="637" t="s">
        <v>1310</v>
      </c>
      <c r="BG10" s="638" t="s">
        <v>1311</v>
      </c>
      <c r="BH10" s="637" t="s">
        <v>1310</v>
      </c>
      <c r="BI10" s="638" t="s">
        <v>1311</v>
      </c>
      <c r="BJ10" s="637" t="s">
        <v>1310</v>
      </c>
      <c r="BK10" s="638" t="s">
        <v>1311</v>
      </c>
      <c r="BL10" s="637" t="s">
        <v>1310</v>
      </c>
      <c r="BM10" s="638" t="s">
        <v>1311</v>
      </c>
      <c r="BN10" s="637" t="s">
        <v>1310</v>
      </c>
      <c r="BO10" s="638" t="s">
        <v>1311</v>
      </c>
      <c r="BP10" s="642"/>
      <c r="BQ10" s="637" t="s">
        <v>1310</v>
      </c>
      <c r="BR10" s="638" t="s">
        <v>1311</v>
      </c>
      <c r="BS10" s="641"/>
      <c r="BT10" s="966"/>
      <c r="BU10" s="968"/>
      <c r="BV10" s="637" t="s">
        <v>1310</v>
      </c>
      <c r="BW10" s="638" t="s">
        <v>1311</v>
      </c>
      <c r="BX10" s="637" t="s">
        <v>1310</v>
      </c>
      <c r="BY10" s="638" t="s">
        <v>1311</v>
      </c>
      <c r="BZ10" s="637" t="s">
        <v>1310</v>
      </c>
      <c r="CA10" s="638" t="s">
        <v>1311</v>
      </c>
      <c r="CB10" s="637" t="s">
        <v>1310</v>
      </c>
      <c r="CC10" s="638" t="s">
        <v>1311</v>
      </c>
      <c r="CD10" s="637" t="s">
        <v>1310</v>
      </c>
      <c r="CE10" s="638" t="s">
        <v>1311</v>
      </c>
      <c r="CF10" s="637" t="s">
        <v>1310</v>
      </c>
      <c r="CG10" s="638" t="s">
        <v>1311</v>
      </c>
      <c r="CH10" s="637" t="s">
        <v>1310</v>
      </c>
      <c r="CI10" s="638" t="s">
        <v>1311</v>
      </c>
      <c r="CJ10" s="638"/>
      <c r="CN10" s="635"/>
      <c r="CO10" s="635"/>
      <c r="CP10" s="635"/>
      <c r="CQ10" s="635"/>
      <c r="CR10" s="619"/>
      <c r="CS10" s="619"/>
      <c r="CT10" s="635"/>
      <c r="CU10" s="635"/>
      <c r="CV10" s="635"/>
      <c r="CW10" s="635"/>
      <c r="CX10" s="619"/>
      <c r="CY10" s="619"/>
      <c r="CZ10" s="635"/>
      <c r="DA10" s="635"/>
      <c r="DB10" s="635"/>
    </row>
    <row r="11" spans="1:106" ht="12">
      <c r="A11" s="621"/>
      <c r="B11" s="643"/>
      <c r="C11" s="644" t="s">
        <v>1312</v>
      </c>
      <c r="D11" s="645" t="s">
        <v>827</v>
      </c>
      <c r="E11" s="644" t="s">
        <v>1312</v>
      </c>
      <c r="F11" s="645" t="s">
        <v>827</v>
      </c>
      <c r="G11" s="644" t="s">
        <v>1312</v>
      </c>
      <c r="H11" s="645" t="s">
        <v>827</v>
      </c>
      <c r="I11" s="644" t="s">
        <v>1312</v>
      </c>
      <c r="J11" s="645" t="s">
        <v>827</v>
      </c>
      <c r="K11" s="644" t="s">
        <v>1312</v>
      </c>
      <c r="L11" s="645" t="s">
        <v>827</v>
      </c>
      <c r="M11" s="644" t="s">
        <v>1312</v>
      </c>
      <c r="N11" s="645" t="s">
        <v>827</v>
      </c>
      <c r="O11" s="646" t="s">
        <v>1312</v>
      </c>
      <c r="P11" s="644" t="s">
        <v>827</v>
      </c>
      <c r="Q11" s="621"/>
      <c r="R11" s="643"/>
      <c r="S11" s="646" t="s">
        <v>1312</v>
      </c>
      <c r="T11" s="646" t="s">
        <v>827</v>
      </c>
      <c r="U11" s="647" t="s">
        <v>1312</v>
      </c>
      <c r="V11" s="645" t="s">
        <v>827</v>
      </c>
      <c r="W11" s="644" t="s">
        <v>1312</v>
      </c>
      <c r="X11" s="647" t="s">
        <v>827</v>
      </c>
      <c r="Y11" s="644" t="s">
        <v>1312</v>
      </c>
      <c r="Z11" s="647" t="s">
        <v>827</v>
      </c>
      <c r="AA11" s="644" t="s">
        <v>1312</v>
      </c>
      <c r="AB11" s="648" t="s">
        <v>827</v>
      </c>
      <c r="AC11" s="644" t="s">
        <v>1312</v>
      </c>
      <c r="AD11" s="644" t="s">
        <v>827</v>
      </c>
      <c r="AE11" s="644" t="s">
        <v>1312</v>
      </c>
      <c r="AF11" s="644" t="s">
        <v>827</v>
      </c>
      <c r="AG11" s="644" t="s">
        <v>1312</v>
      </c>
      <c r="AH11" s="644" t="s">
        <v>827</v>
      </c>
      <c r="AI11" s="644" t="s">
        <v>1312</v>
      </c>
      <c r="AJ11" s="649" t="s">
        <v>827</v>
      </c>
      <c r="AK11" s="975"/>
      <c r="AL11" s="969"/>
      <c r="AM11" s="644" t="s">
        <v>1312</v>
      </c>
      <c r="AN11" s="645" t="s">
        <v>827</v>
      </c>
      <c r="AO11" s="644" t="s">
        <v>1312</v>
      </c>
      <c r="AP11" s="645" t="s">
        <v>827</v>
      </c>
      <c r="AQ11" s="644" t="s">
        <v>1312</v>
      </c>
      <c r="AR11" s="645" t="s">
        <v>827</v>
      </c>
      <c r="AS11" s="644" t="s">
        <v>1312</v>
      </c>
      <c r="AT11" s="645" t="s">
        <v>827</v>
      </c>
      <c r="AU11" s="644" t="s">
        <v>1312</v>
      </c>
      <c r="AV11" s="645" t="s">
        <v>827</v>
      </c>
      <c r="AW11" s="973"/>
      <c r="AX11" s="644" t="s">
        <v>1312</v>
      </c>
      <c r="AY11" s="645" t="s">
        <v>827</v>
      </c>
      <c r="AZ11" s="644" t="s">
        <v>1312</v>
      </c>
      <c r="BA11" s="645" t="s">
        <v>827</v>
      </c>
      <c r="BB11" s="966"/>
      <c r="BC11" s="969"/>
      <c r="BD11" s="644" t="s">
        <v>1312</v>
      </c>
      <c r="BE11" s="647" t="s">
        <v>827</v>
      </c>
      <c r="BF11" s="644" t="s">
        <v>1312</v>
      </c>
      <c r="BG11" s="645" t="s">
        <v>827</v>
      </c>
      <c r="BH11" s="644" t="s">
        <v>1312</v>
      </c>
      <c r="BI11" s="645" t="s">
        <v>827</v>
      </c>
      <c r="BJ11" s="644" t="s">
        <v>1312</v>
      </c>
      <c r="BK11" s="645" t="s">
        <v>827</v>
      </c>
      <c r="BL11" s="644" t="s">
        <v>1312</v>
      </c>
      <c r="BM11" s="645" t="s">
        <v>827</v>
      </c>
      <c r="BN11" s="644" t="s">
        <v>1312</v>
      </c>
      <c r="BO11" s="645" t="s">
        <v>827</v>
      </c>
      <c r="BP11" s="650" t="s">
        <v>786</v>
      </c>
      <c r="BQ11" s="644" t="s">
        <v>1312</v>
      </c>
      <c r="BR11" s="645" t="s">
        <v>827</v>
      </c>
      <c r="BS11" s="649" t="s">
        <v>786</v>
      </c>
      <c r="BT11" s="966"/>
      <c r="BU11" s="969"/>
      <c r="BV11" s="644" t="s">
        <v>1312</v>
      </c>
      <c r="BW11" s="645" t="s">
        <v>827</v>
      </c>
      <c r="BX11" s="644" t="s">
        <v>1312</v>
      </c>
      <c r="BY11" s="645" t="s">
        <v>827</v>
      </c>
      <c r="BZ11" s="644" t="s">
        <v>1312</v>
      </c>
      <c r="CA11" s="645" t="s">
        <v>827</v>
      </c>
      <c r="CB11" s="644" t="s">
        <v>1312</v>
      </c>
      <c r="CC11" s="645" t="s">
        <v>827</v>
      </c>
      <c r="CD11" s="644" t="s">
        <v>1312</v>
      </c>
      <c r="CE11" s="645" t="s">
        <v>827</v>
      </c>
      <c r="CF11" s="644" t="s">
        <v>1312</v>
      </c>
      <c r="CG11" s="645" t="s">
        <v>827</v>
      </c>
      <c r="CH11" s="644" t="s">
        <v>1312</v>
      </c>
      <c r="CI11" s="645" t="s">
        <v>827</v>
      </c>
      <c r="CJ11" s="645" t="s">
        <v>786</v>
      </c>
      <c r="CN11" s="651"/>
      <c r="CO11" s="651"/>
      <c r="CP11" s="635"/>
      <c r="CQ11" s="635"/>
      <c r="CR11" s="619"/>
      <c r="CS11" s="619"/>
      <c r="CT11" s="651"/>
      <c r="CU11" s="651"/>
      <c r="CV11" s="651"/>
      <c r="CW11" s="651"/>
      <c r="CX11" s="619"/>
      <c r="CY11" s="619"/>
      <c r="CZ11" s="651"/>
      <c r="DA11" s="651"/>
      <c r="DB11" s="651"/>
    </row>
    <row r="12" spans="1:106" ht="12">
      <c r="A12" s="619" t="s">
        <v>456</v>
      </c>
      <c r="B12" s="652" t="s">
        <v>402</v>
      </c>
      <c r="C12" s="653">
        <f aca="true" t="shared" si="0" ref="C12:D15">E12+G12+I12+K12</f>
        <v>1000</v>
      </c>
      <c r="D12" s="653">
        <f t="shared" si="0"/>
        <v>122</v>
      </c>
      <c r="E12" s="653"/>
      <c r="F12" s="653"/>
      <c r="G12" s="653">
        <v>1000</v>
      </c>
      <c r="H12" s="653">
        <v>122</v>
      </c>
      <c r="I12" s="653"/>
      <c r="J12" s="653"/>
      <c r="K12" s="653"/>
      <c r="L12" s="653"/>
      <c r="M12" s="653"/>
      <c r="N12" s="653"/>
      <c r="O12" s="653">
        <f aca="true" t="shared" si="1" ref="O12:P15">S12+U12+W12+Y12+AC12+AE12+AG12+AA12</f>
        <v>1806</v>
      </c>
      <c r="P12" s="653">
        <f t="shared" si="1"/>
        <v>57300.7</v>
      </c>
      <c r="Q12" s="619" t="s">
        <v>456</v>
      </c>
      <c r="R12" s="652" t="s">
        <v>402</v>
      </c>
      <c r="S12" s="654">
        <v>210</v>
      </c>
      <c r="T12" s="654">
        <v>212.5</v>
      </c>
      <c r="U12" s="655"/>
      <c r="V12" s="655"/>
      <c r="W12" s="654">
        <v>1500</v>
      </c>
      <c r="X12" s="654">
        <v>1080.2</v>
      </c>
      <c r="Y12" s="654"/>
      <c r="Z12" s="654"/>
      <c r="AA12" s="654"/>
      <c r="AB12" s="656">
        <v>56000</v>
      </c>
      <c r="AC12" s="654"/>
      <c r="AD12" s="654"/>
      <c r="AE12" s="654"/>
      <c r="AF12" s="654"/>
      <c r="AG12" s="654">
        <v>96</v>
      </c>
      <c r="AH12" s="654">
        <v>8</v>
      </c>
      <c r="AI12" s="657">
        <f aca="true" t="shared" si="2" ref="AI12:AJ15">C12+M12+O12</f>
        <v>2806</v>
      </c>
      <c r="AJ12" s="658">
        <f t="shared" si="2"/>
        <v>57422.7</v>
      </c>
      <c r="AK12" s="619" t="s">
        <v>456</v>
      </c>
      <c r="AL12" s="652" t="s">
        <v>402</v>
      </c>
      <c r="AM12" s="654">
        <v>100</v>
      </c>
      <c r="AN12" s="654"/>
      <c r="AO12" s="654">
        <v>20</v>
      </c>
      <c r="AP12" s="654"/>
      <c r="AQ12" s="659">
        <v>60</v>
      </c>
      <c r="AR12" s="655"/>
      <c r="AS12" s="654">
        <f aca="true" t="shared" si="3" ref="AS12:AT36">AM12+AO12+AQ12</f>
        <v>180</v>
      </c>
      <c r="AT12" s="654">
        <f t="shared" si="3"/>
        <v>0</v>
      </c>
      <c r="AU12" s="657">
        <f aca="true" t="shared" si="4" ref="AU12:AV15">AI12+AS12</f>
        <v>2986</v>
      </c>
      <c r="AV12" s="657">
        <f t="shared" si="4"/>
        <v>57422.7</v>
      </c>
      <c r="AW12" s="657">
        <f>AV12/AU12*100</f>
        <v>1923.064300066979</v>
      </c>
      <c r="AX12" s="653"/>
      <c r="AY12" s="653"/>
      <c r="AZ12" s="653"/>
      <c r="BA12" s="653"/>
      <c r="BB12" s="617" t="s">
        <v>456</v>
      </c>
      <c r="BC12" s="660" t="s">
        <v>402</v>
      </c>
      <c r="BD12" s="654"/>
      <c r="BE12" s="619"/>
      <c r="BF12" s="654"/>
      <c r="BG12" s="654"/>
      <c r="BH12" s="654"/>
      <c r="BI12" s="654"/>
      <c r="BJ12" s="654"/>
      <c r="BK12" s="654"/>
      <c r="BL12" s="619"/>
      <c r="BM12" s="619"/>
      <c r="BN12" s="661">
        <f aca="true" t="shared" si="5" ref="BN12:BO15">AX12+AZ12+BD12+BF12+BH12+BJ12+BL12</f>
        <v>0</v>
      </c>
      <c r="BO12" s="661">
        <f t="shared" si="5"/>
        <v>0</v>
      </c>
      <c r="BQ12" s="661">
        <f aca="true" t="shared" si="6" ref="BQ12:BR15">AU12+BN12</f>
        <v>2986</v>
      </c>
      <c r="BR12" s="661">
        <f t="shared" si="6"/>
        <v>57422.7</v>
      </c>
      <c r="BS12" s="663">
        <f>BR12/BQ12*100</f>
        <v>1923.064300066979</v>
      </c>
      <c r="BT12" s="617" t="s">
        <v>456</v>
      </c>
      <c r="BU12" s="660" t="s">
        <v>402</v>
      </c>
      <c r="BV12" s="664">
        <v>380</v>
      </c>
      <c r="BW12" s="661">
        <v>509.9</v>
      </c>
      <c r="BX12" s="661">
        <v>600</v>
      </c>
      <c r="BY12" s="665">
        <v>88.5</v>
      </c>
      <c r="BZ12" s="665"/>
      <c r="CA12" s="665"/>
      <c r="CB12" s="653"/>
      <c r="CC12" s="653"/>
      <c r="CD12" s="653">
        <v>10</v>
      </c>
      <c r="CE12" s="653">
        <v>8.8</v>
      </c>
      <c r="CF12" s="653">
        <f>BV12+BX12+CB12+CD12+BZ12</f>
        <v>990</v>
      </c>
      <c r="CG12" s="653">
        <f>BW12+BY12+CC12+CE12+CA12</f>
        <v>607.1999999999999</v>
      </c>
      <c r="CH12" s="653">
        <f aca="true" t="shared" si="7" ref="CH12:CI15">BQ12+CF12</f>
        <v>3976</v>
      </c>
      <c r="CI12" s="653">
        <f t="shared" si="7"/>
        <v>58029.899999999994</v>
      </c>
      <c r="CJ12" s="666">
        <f>CI12/CH12*100</f>
        <v>1459.5045271629776</v>
      </c>
      <c r="CK12" s="653"/>
      <c r="CN12" s="653"/>
      <c r="CO12" s="653"/>
      <c r="CP12" s="619"/>
      <c r="CQ12" s="652"/>
      <c r="CR12" s="619"/>
      <c r="CS12" s="619"/>
      <c r="CT12" s="654"/>
      <c r="CU12" s="654"/>
      <c r="CV12" s="654"/>
      <c r="CW12" s="654"/>
      <c r="CX12" s="619"/>
      <c r="CY12" s="619"/>
      <c r="CZ12" s="654"/>
      <c r="DA12" s="654"/>
      <c r="DB12" s="654"/>
    </row>
    <row r="13" spans="1:106" ht="12">
      <c r="A13" s="619" t="s">
        <v>457</v>
      </c>
      <c r="B13" s="652" t="s">
        <v>160</v>
      </c>
      <c r="C13" s="653">
        <f t="shared" si="0"/>
        <v>500</v>
      </c>
      <c r="D13" s="653">
        <f t="shared" si="0"/>
        <v>120</v>
      </c>
      <c r="E13" s="653"/>
      <c r="F13" s="653"/>
      <c r="G13" s="653">
        <v>500</v>
      </c>
      <c r="H13" s="653">
        <v>120</v>
      </c>
      <c r="I13" s="653"/>
      <c r="J13" s="653"/>
      <c r="K13" s="653"/>
      <c r="L13" s="653"/>
      <c r="M13" s="653"/>
      <c r="N13" s="653">
        <v>30</v>
      </c>
      <c r="O13" s="653">
        <f t="shared" si="1"/>
        <v>383.3</v>
      </c>
      <c r="P13" s="653">
        <f t="shared" si="1"/>
        <v>414.2</v>
      </c>
      <c r="Q13" s="619" t="s">
        <v>457</v>
      </c>
      <c r="R13" s="652" t="s">
        <v>160</v>
      </c>
      <c r="S13" s="654">
        <v>183.3</v>
      </c>
      <c r="T13" s="654">
        <v>118.2</v>
      </c>
      <c r="U13" s="655"/>
      <c r="V13" s="655"/>
      <c r="W13" s="654">
        <v>200</v>
      </c>
      <c r="X13" s="654">
        <v>292</v>
      </c>
      <c r="Y13" s="654"/>
      <c r="Z13" s="654"/>
      <c r="AA13" s="654"/>
      <c r="AB13" s="656"/>
      <c r="AC13" s="654"/>
      <c r="AD13" s="654"/>
      <c r="AE13" s="654"/>
      <c r="AF13" s="654">
        <v>4</v>
      </c>
      <c r="AG13" s="654"/>
      <c r="AH13" s="654"/>
      <c r="AI13" s="654">
        <f t="shared" si="2"/>
        <v>883.3</v>
      </c>
      <c r="AJ13" s="656">
        <f t="shared" si="2"/>
        <v>564.2</v>
      </c>
      <c r="AK13" s="619" t="s">
        <v>457</v>
      </c>
      <c r="AL13" s="652" t="s">
        <v>160</v>
      </c>
      <c r="AM13" s="654">
        <v>100</v>
      </c>
      <c r="AN13" s="654"/>
      <c r="AO13" s="654">
        <v>1200</v>
      </c>
      <c r="AP13" s="654">
        <v>1567.1</v>
      </c>
      <c r="AQ13" s="659">
        <v>40</v>
      </c>
      <c r="AR13" s="655"/>
      <c r="AS13" s="654">
        <f t="shared" si="3"/>
        <v>1340</v>
      </c>
      <c r="AT13" s="654">
        <f t="shared" si="3"/>
        <v>1567.1</v>
      </c>
      <c r="AU13" s="654">
        <f t="shared" si="4"/>
        <v>2223.3</v>
      </c>
      <c r="AV13" s="654">
        <f t="shared" si="4"/>
        <v>2131.3</v>
      </c>
      <c r="AW13" s="654">
        <f aca="true" t="shared" si="8" ref="AW13:AW37">AV13/AU13*100</f>
        <v>95.86200692664057</v>
      </c>
      <c r="AX13" s="653"/>
      <c r="AY13" s="653"/>
      <c r="AZ13" s="653"/>
      <c r="BA13" s="653"/>
      <c r="BB13" s="617" t="s">
        <v>457</v>
      </c>
      <c r="BC13" s="660" t="s">
        <v>160</v>
      </c>
      <c r="BD13" s="654"/>
      <c r="BE13" s="619"/>
      <c r="BF13" s="654"/>
      <c r="BG13" s="654"/>
      <c r="BH13" s="654"/>
      <c r="BI13" s="654"/>
      <c r="BJ13" s="654"/>
      <c r="BK13" s="654"/>
      <c r="BL13" s="619"/>
      <c r="BM13" s="619"/>
      <c r="BN13" s="661">
        <f t="shared" si="5"/>
        <v>0</v>
      </c>
      <c r="BO13" s="661">
        <f t="shared" si="5"/>
        <v>0</v>
      </c>
      <c r="BQ13" s="661">
        <f t="shared" si="6"/>
        <v>2223.3</v>
      </c>
      <c r="BR13" s="661">
        <f t="shared" si="6"/>
        <v>2131.3</v>
      </c>
      <c r="BS13" s="663">
        <f aca="true" t="shared" si="9" ref="BS13:BS37">BR13/BQ13*100</f>
        <v>95.86200692664057</v>
      </c>
      <c r="BT13" s="617" t="s">
        <v>457</v>
      </c>
      <c r="BU13" s="660" t="s">
        <v>160</v>
      </c>
      <c r="BV13" s="664">
        <v>280</v>
      </c>
      <c r="BW13" s="661">
        <v>342.8</v>
      </c>
      <c r="BX13" s="661">
        <v>300</v>
      </c>
      <c r="BY13" s="665">
        <v>15.2</v>
      </c>
      <c r="BZ13" s="665"/>
      <c r="CA13" s="665"/>
      <c r="CB13" s="653"/>
      <c r="CC13" s="653"/>
      <c r="CD13" s="653">
        <v>10</v>
      </c>
      <c r="CE13" s="653"/>
      <c r="CF13" s="653">
        <f aca="true" t="shared" si="10" ref="CF13:CG35">BV13+BX13+CB13+CD13+BZ13</f>
        <v>590</v>
      </c>
      <c r="CG13" s="653">
        <f t="shared" si="10"/>
        <v>358</v>
      </c>
      <c r="CH13" s="653">
        <f t="shared" si="7"/>
        <v>2813.3</v>
      </c>
      <c r="CI13" s="653">
        <f t="shared" si="7"/>
        <v>2489.3</v>
      </c>
      <c r="CJ13" s="653">
        <f aca="true" t="shared" si="11" ref="CJ13:CJ37">CI13/CH13*100</f>
        <v>88.48327586819748</v>
      </c>
      <c r="CK13" s="653"/>
      <c r="CN13" s="653"/>
      <c r="CO13" s="653"/>
      <c r="CP13" s="619"/>
      <c r="CQ13" s="652"/>
      <c r="CR13" s="619"/>
      <c r="CS13" s="619"/>
      <c r="CT13" s="654"/>
      <c r="CU13" s="654"/>
      <c r="CV13" s="654"/>
      <c r="CW13" s="654"/>
      <c r="CX13" s="619"/>
      <c r="CY13" s="619"/>
      <c r="CZ13" s="654"/>
      <c r="DA13" s="654"/>
      <c r="DB13" s="654"/>
    </row>
    <row r="14" spans="1:106" ht="12">
      <c r="A14" s="619" t="s">
        <v>458</v>
      </c>
      <c r="B14" s="652" t="s">
        <v>161</v>
      </c>
      <c r="C14" s="653">
        <f t="shared" si="0"/>
        <v>120</v>
      </c>
      <c r="D14" s="653">
        <f t="shared" si="0"/>
        <v>400</v>
      </c>
      <c r="E14" s="653"/>
      <c r="F14" s="653"/>
      <c r="G14" s="653">
        <v>120</v>
      </c>
      <c r="H14" s="653">
        <v>100</v>
      </c>
      <c r="I14" s="653"/>
      <c r="J14" s="653"/>
      <c r="K14" s="653"/>
      <c r="L14" s="653">
        <v>300</v>
      </c>
      <c r="M14" s="653"/>
      <c r="N14" s="653"/>
      <c r="O14" s="653">
        <f t="shared" si="1"/>
        <v>40</v>
      </c>
      <c r="P14" s="653">
        <f t="shared" si="1"/>
        <v>162.5</v>
      </c>
      <c r="Q14" s="619" t="s">
        <v>458</v>
      </c>
      <c r="R14" s="652" t="s">
        <v>161</v>
      </c>
      <c r="S14" s="654">
        <v>40</v>
      </c>
      <c r="T14" s="654">
        <v>162.5</v>
      </c>
      <c r="U14" s="655"/>
      <c r="V14" s="655"/>
      <c r="W14" s="654"/>
      <c r="X14" s="654"/>
      <c r="Y14" s="654"/>
      <c r="Z14" s="654"/>
      <c r="AA14" s="654"/>
      <c r="AB14" s="656"/>
      <c r="AC14" s="654"/>
      <c r="AD14" s="654"/>
      <c r="AE14" s="654"/>
      <c r="AF14" s="654"/>
      <c r="AG14" s="654"/>
      <c r="AH14" s="654"/>
      <c r="AI14" s="654">
        <f t="shared" si="2"/>
        <v>160</v>
      </c>
      <c r="AJ14" s="656">
        <f t="shared" si="2"/>
        <v>562.5</v>
      </c>
      <c r="AK14" s="619" t="s">
        <v>458</v>
      </c>
      <c r="AL14" s="652"/>
      <c r="AM14" s="654">
        <v>10</v>
      </c>
      <c r="AN14" s="654"/>
      <c r="AO14" s="654">
        <v>10</v>
      </c>
      <c r="AP14" s="654"/>
      <c r="AQ14" s="659">
        <v>20</v>
      </c>
      <c r="AR14" s="655"/>
      <c r="AS14" s="654">
        <f t="shared" si="3"/>
        <v>40</v>
      </c>
      <c r="AT14" s="654">
        <f t="shared" si="3"/>
        <v>0</v>
      </c>
      <c r="AU14" s="654">
        <f t="shared" si="4"/>
        <v>200</v>
      </c>
      <c r="AV14" s="654">
        <f t="shared" si="4"/>
        <v>562.5</v>
      </c>
      <c r="AW14" s="654">
        <f t="shared" si="8"/>
        <v>281.25</v>
      </c>
      <c r="AX14" s="653"/>
      <c r="AY14" s="653"/>
      <c r="AZ14" s="653"/>
      <c r="BA14" s="653"/>
      <c r="BB14" s="617" t="s">
        <v>458</v>
      </c>
      <c r="BC14" s="660" t="s">
        <v>161</v>
      </c>
      <c r="BD14" s="654"/>
      <c r="BE14" s="619"/>
      <c r="BF14" s="654"/>
      <c r="BG14" s="654"/>
      <c r="BH14" s="654"/>
      <c r="BI14" s="654"/>
      <c r="BJ14" s="654"/>
      <c r="BK14" s="654"/>
      <c r="BL14" s="619"/>
      <c r="BM14" s="619"/>
      <c r="BN14" s="661">
        <f t="shared" si="5"/>
        <v>0</v>
      </c>
      <c r="BO14" s="661">
        <f t="shared" si="5"/>
        <v>0</v>
      </c>
      <c r="BQ14" s="661">
        <f t="shared" si="6"/>
        <v>200</v>
      </c>
      <c r="BR14" s="661">
        <f t="shared" si="6"/>
        <v>562.5</v>
      </c>
      <c r="BS14" s="663">
        <f t="shared" si="9"/>
        <v>281.25</v>
      </c>
      <c r="BT14" s="617" t="s">
        <v>458</v>
      </c>
      <c r="BU14" s="660" t="s">
        <v>161</v>
      </c>
      <c r="BV14" s="664">
        <v>180</v>
      </c>
      <c r="BW14" s="661">
        <v>282.4</v>
      </c>
      <c r="BX14" s="661">
        <v>200</v>
      </c>
      <c r="BY14" s="665">
        <v>18.2</v>
      </c>
      <c r="BZ14" s="665"/>
      <c r="CA14" s="665"/>
      <c r="CB14" s="653"/>
      <c r="CC14" s="653"/>
      <c r="CD14" s="653">
        <v>10</v>
      </c>
      <c r="CE14" s="653">
        <v>10</v>
      </c>
      <c r="CF14" s="653">
        <f t="shared" si="10"/>
        <v>390</v>
      </c>
      <c r="CG14" s="653">
        <f t="shared" si="10"/>
        <v>310.59999999999997</v>
      </c>
      <c r="CH14" s="653">
        <f t="shared" si="7"/>
        <v>590</v>
      </c>
      <c r="CI14" s="653">
        <f t="shared" si="7"/>
        <v>873.0999999999999</v>
      </c>
      <c r="CJ14" s="653">
        <f t="shared" si="11"/>
        <v>147.98305084745763</v>
      </c>
      <c r="CK14" s="653"/>
      <c r="CN14" s="653"/>
      <c r="CO14" s="653"/>
      <c r="CP14" s="619"/>
      <c r="CQ14" s="652"/>
      <c r="CR14" s="619"/>
      <c r="CS14" s="619"/>
      <c r="CT14" s="654"/>
      <c r="CU14" s="654"/>
      <c r="CV14" s="654"/>
      <c r="CW14" s="654"/>
      <c r="CX14" s="619"/>
      <c r="CY14" s="619"/>
      <c r="CZ14" s="654"/>
      <c r="DA14" s="654"/>
      <c r="DB14" s="654"/>
    </row>
    <row r="15" spans="1:106" ht="12">
      <c r="A15" s="619" t="s">
        <v>459</v>
      </c>
      <c r="B15" s="652" t="s">
        <v>162</v>
      </c>
      <c r="C15" s="653">
        <f t="shared" si="0"/>
        <v>500</v>
      </c>
      <c r="D15" s="653">
        <f t="shared" si="0"/>
        <v>67.3</v>
      </c>
      <c r="E15" s="653"/>
      <c r="F15" s="653"/>
      <c r="G15" s="653">
        <v>500</v>
      </c>
      <c r="H15" s="653">
        <v>57.3</v>
      </c>
      <c r="I15" s="653"/>
      <c r="J15" s="653"/>
      <c r="K15" s="653"/>
      <c r="L15" s="653">
        <v>10</v>
      </c>
      <c r="M15" s="653"/>
      <c r="N15" s="653">
        <v>60</v>
      </c>
      <c r="O15" s="653">
        <f t="shared" si="1"/>
        <v>683</v>
      </c>
      <c r="P15" s="653">
        <f t="shared" si="1"/>
        <v>965.3</v>
      </c>
      <c r="Q15" s="619" t="s">
        <v>459</v>
      </c>
      <c r="R15" s="652" t="s">
        <v>162</v>
      </c>
      <c r="S15" s="654">
        <v>100</v>
      </c>
      <c r="T15" s="654">
        <v>190.3</v>
      </c>
      <c r="U15" s="655"/>
      <c r="V15" s="655"/>
      <c r="W15" s="654">
        <v>200</v>
      </c>
      <c r="X15" s="654">
        <v>253.7</v>
      </c>
      <c r="Y15" s="654"/>
      <c r="Z15" s="654"/>
      <c r="AA15" s="654"/>
      <c r="AB15" s="656"/>
      <c r="AC15" s="654"/>
      <c r="AD15" s="654"/>
      <c r="AE15" s="654"/>
      <c r="AF15" s="654"/>
      <c r="AG15" s="654">
        <v>383</v>
      </c>
      <c r="AH15" s="654">
        <v>521.3</v>
      </c>
      <c r="AI15" s="654">
        <f t="shared" si="2"/>
        <v>1183</v>
      </c>
      <c r="AJ15" s="656">
        <f t="shared" si="2"/>
        <v>1092.6</v>
      </c>
      <c r="AK15" s="619" t="s">
        <v>459</v>
      </c>
      <c r="AL15" s="652" t="s">
        <v>162</v>
      </c>
      <c r="AM15" s="654"/>
      <c r="AN15" s="654"/>
      <c r="AO15" s="654"/>
      <c r="AP15" s="654"/>
      <c r="AQ15" s="659"/>
      <c r="AR15" s="655"/>
      <c r="AS15" s="654">
        <f t="shared" si="3"/>
        <v>0</v>
      </c>
      <c r="AT15" s="654">
        <f t="shared" si="3"/>
        <v>0</v>
      </c>
      <c r="AU15" s="654">
        <f t="shared" si="4"/>
        <v>1183</v>
      </c>
      <c r="AV15" s="654">
        <f t="shared" si="4"/>
        <v>1092.6</v>
      </c>
      <c r="AW15" s="654">
        <f t="shared" si="8"/>
        <v>92.35841081994927</v>
      </c>
      <c r="AX15" s="653"/>
      <c r="AY15" s="653"/>
      <c r="AZ15" s="653"/>
      <c r="BA15" s="653"/>
      <c r="BB15" s="617" t="s">
        <v>459</v>
      </c>
      <c r="BC15" s="660" t="s">
        <v>162</v>
      </c>
      <c r="BD15" s="654"/>
      <c r="BE15" s="619"/>
      <c r="BF15" s="654"/>
      <c r="BG15" s="654"/>
      <c r="BH15" s="610"/>
      <c r="BI15" s="610"/>
      <c r="BJ15" s="654"/>
      <c r="BK15" s="654"/>
      <c r="BL15" s="619"/>
      <c r="BM15" s="619"/>
      <c r="BN15" s="661">
        <f t="shared" si="5"/>
        <v>0</v>
      </c>
      <c r="BO15" s="661">
        <f t="shared" si="5"/>
        <v>0</v>
      </c>
      <c r="BQ15" s="661">
        <f t="shared" si="6"/>
        <v>1183</v>
      </c>
      <c r="BR15" s="661">
        <f t="shared" si="6"/>
        <v>1092.6</v>
      </c>
      <c r="BS15" s="663">
        <f t="shared" si="9"/>
        <v>92.35841081994927</v>
      </c>
      <c r="BT15" s="617" t="s">
        <v>459</v>
      </c>
      <c r="BU15" s="660" t="s">
        <v>162</v>
      </c>
      <c r="BV15" s="664">
        <v>280</v>
      </c>
      <c r="BW15" s="661">
        <v>60</v>
      </c>
      <c r="BX15" s="661">
        <v>350</v>
      </c>
      <c r="BY15" s="665">
        <v>363</v>
      </c>
      <c r="BZ15" s="665"/>
      <c r="CA15" s="665"/>
      <c r="CB15" s="653"/>
      <c r="CC15" s="653"/>
      <c r="CD15" s="653">
        <v>10</v>
      </c>
      <c r="CE15" s="653"/>
      <c r="CF15" s="653">
        <f t="shared" si="10"/>
        <v>640</v>
      </c>
      <c r="CG15" s="653">
        <f t="shared" si="10"/>
        <v>423</v>
      </c>
      <c r="CH15" s="653">
        <f t="shared" si="7"/>
        <v>1823</v>
      </c>
      <c r="CI15" s="653">
        <f t="shared" si="7"/>
        <v>1515.6</v>
      </c>
      <c r="CJ15" s="653">
        <f t="shared" si="11"/>
        <v>83.13768513439385</v>
      </c>
      <c r="CK15" s="653"/>
      <c r="CN15" s="653"/>
      <c r="CO15" s="653"/>
      <c r="CP15" s="619"/>
      <c r="CQ15" s="652"/>
      <c r="CR15" s="619"/>
      <c r="CS15" s="619"/>
      <c r="CT15" s="654"/>
      <c r="CU15" s="654"/>
      <c r="CV15" s="654"/>
      <c r="CW15" s="654"/>
      <c r="CX15" s="619"/>
      <c r="CY15" s="619"/>
      <c r="CZ15" s="654"/>
      <c r="DA15" s="654"/>
      <c r="DB15" s="654"/>
    </row>
    <row r="16" spans="1:106" ht="12">
      <c r="A16" s="619"/>
      <c r="B16" s="652"/>
      <c r="C16" s="653"/>
      <c r="D16" s="653"/>
      <c r="E16" s="653"/>
      <c r="F16" s="653"/>
      <c r="G16" s="610"/>
      <c r="H16" s="610"/>
      <c r="I16" s="610"/>
      <c r="J16" s="610"/>
      <c r="K16" s="653"/>
      <c r="L16" s="610"/>
      <c r="M16" s="653"/>
      <c r="N16" s="610"/>
      <c r="O16" s="653"/>
      <c r="P16" s="653"/>
      <c r="Q16" s="619"/>
      <c r="R16" s="652"/>
      <c r="S16" s="654"/>
      <c r="T16" s="654"/>
      <c r="U16" s="630"/>
      <c r="V16" s="630"/>
      <c r="W16" s="654"/>
      <c r="X16" s="610"/>
      <c r="Y16" s="654"/>
      <c r="Z16" s="610"/>
      <c r="AA16" s="610"/>
      <c r="AB16" s="612"/>
      <c r="AC16" s="610"/>
      <c r="AD16" s="610"/>
      <c r="AE16" s="610"/>
      <c r="AF16" s="610"/>
      <c r="AG16" s="610"/>
      <c r="AH16" s="610"/>
      <c r="AI16" s="654"/>
      <c r="AJ16" s="656"/>
      <c r="AK16" s="619"/>
      <c r="AL16" s="652"/>
      <c r="AM16" s="610"/>
      <c r="AN16" s="610"/>
      <c r="AO16" s="610"/>
      <c r="AP16" s="654"/>
      <c r="AQ16" s="659"/>
      <c r="AR16" s="630"/>
      <c r="AS16" s="654"/>
      <c r="AT16" s="654"/>
      <c r="AU16" s="654"/>
      <c r="AV16" s="654"/>
      <c r="AW16" s="654"/>
      <c r="AX16" s="610"/>
      <c r="AY16" s="610"/>
      <c r="AZ16" s="653"/>
      <c r="BA16" s="610"/>
      <c r="BC16" s="660"/>
      <c r="BD16" s="654"/>
      <c r="BE16" s="619"/>
      <c r="BF16" s="610"/>
      <c r="BG16" s="610"/>
      <c r="BH16" s="654"/>
      <c r="BI16" s="654"/>
      <c r="BJ16" s="610"/>
      <c r="BK16" s="654"/>
      <c r="BL16" s="619"/>
      <c r="BM16" s="619"/>
      <c r="BN16" s="661"/>
      <c r="BO16" s="661"/>
      <c r="BQ16" s="661"/>
      <c r="BR16" s="661"/>
      <c r="BS16" s="663"/>
      <c r="BU16" s="660"/>
      <c r="BV16" s="664"/>
      <c r="BX16" s="661"/>
      <c r="BY16" s="665"/>
      <c r="BZ16" s="665"/>
      <c r="CA16" s="665"/>
      <c r="CB16" s="653"/>
      <c r="CC16" s="653"/>
      <c r="CD16" s="653"/>
      <c r="CE16" s="653"/>
      <c r="CF16" s="653"/>
      <c r="CG16" s="653"/>
      <c r="CH16" s="653"/>
      <c r="CI16" s="653"/>
      <c r="CJ16" s="653"/>
      <c r="CK16" s="653"/>
      <c r="CN16" s="653"/>
      <c r="CO16" s="610"/>
      <c r="CP16" s="619"/>
      <c r="CQ16" s="652"/>
      <c r="CR16" s="619"/>
      <c r="CS16" s="619"/>
      <c r="CT16" s="610"/>
      <c r="CU16" s="610"/>
      <c r="CV16" s="610"/>
      <c r="CW16" s="610"/>
      <c r="CX16" s="619"/>
      <c r="CY16" s="619"/>
      <c r="CZ16" s="654"/>
      <c r="DA16" s="654"/>
      <c r="DB16" s="654"/>
    </row>
    <row r="17" spans="1:106" ht="12">
      <c r="A17" s="619" t="s">
        <v>460</v>
      </c>
      <c r="B17" s="652" t="s">
        <v>163</v>
      </c>
      <c r="C17" s="653">
        <f aca="true" t="shared" si="12" ref="C17:D20">E17+G17+I17+K17</f>
        <v>268</v>
      </c>
      <c r="D17" s="653">
        <f>F17+H17+J17+L17</f>
        <v>1109.1</v>
      </c>
      <c r="E17" s="653"/>
      <c r="F17" s="653"/>
      <c r="G17" s="653">
        <v>238</v>
      </c>
      <c r="H17" s="653">
        <v>1049.1</v>
      </c>
      <c r="I17" s="653"/>
      <c r="J17" s="653"/>
      <c r="K17" s="653">
        <v>30</v>
      </c>
      <c r="L17" s="653">
        <v>60</v>
      </c>
      <c r="M17" s="653"/>
      <c r="N17" s="653">
        <v>90</v>
      </c>
      <c r="O17" s="653">
        <f aca="true" t="shared" si="13" ref="O17:P20">S17+U17+W17+Y17+AC17+AE17+AG17+AA17</f>
        <v>300</v>
      </c>
      <c r="P17" s="653">
        <f t="shared" si="13"/>
        <v>595.5</v>
      </c>
      <c r="Q17" s="619" t="s">
        <v>460</v>
      </c>
      <c r="R17" s="652" t="s">
        <v>163</v>
      </c>
      <c r="S17" s="654">
        <v>200</v>
      </c>
      <c r="T17" s="654">
        <v>378.3</v>
      </c>
      <c r="U17" s="655"/>
      <c r="V17" s="655"/>
      <c r="W17" s="654">
        <v>100</v>
      </c>
      <c r="X17" s="654">
        <v>117.2</v>
      </c>
      <c r="Y17" s="654"/>
      <c r="Z17" s="654">
        <v>100</v>
      </c>
      <c r="AA17" s="654"/>
      <c r="AB17" s="656"/>
      <c r="AC17" s="654"/>
      <c r="AD17" s="654"/>
      <c r="AE17" s="654"/>
      <c r="AF17" s="654"/>
      <c r="AG17" s="654"/>
      <c r="AH17" s="654"/>
      <c r="AI17" s="654">
        <f aca="true" t="shared" si="14" ref="AI17:AJ20">C17+M17+O17</f>
        <v>568</v>
      </c>
      <c r="AJ17" s="656">
        <f t="shared" si="14"/>
        <v>1794.6</v>
      </c>
      <c r="AK17" s="619" t="s">
        <v>460</v>
      </c>
      <c r="AL17" s="652" t="s">
        <v>163</v>
      </c>
      <c r="AM17" s="654"/>
      <c r="AN17" s="654"/>
      <c r="AO17" s="654">
        <v>500</v>
      </c>
      <c r="AP17" s="654">
        <v>627.6</v>
      </c>
      <c r="AQ17" s="659"/>
      <c r="AR17" s="655"/>
      <c r="AS17" s="654">
        <f t="shared" si="3"/>
        <v>500</v>
      </c>
      <c r="AT17" s="654">
        <f t="shared" si="3"/>
        <v>627.6</v>
      </c>
      <c r="AU17" s="654">
        <f aca="true" t="shared" si="15" ref="AU17:AV20">AI17+AS17</f>
        <v>1068</v>
      </c>
      <c r="AV17" s="654">
        <f t="shared" si="15"/>
        <v>2422.2</v>
      </c>
      <c r="AW17" s="654">
        <f t="shared" si="8"/>
        <v>226.79775280898875</v>
      </c>
      <c r="AX17" s="653"/>
      <c r="AY17" s="653"/>
      <c r="AZ17" s="653"/>
      <c r="BA17" s="653"/>
      <c r="BB17" s="617" t="s">
        <v>460</v>
      </c>
      <c r="BC17" s="660" t="s">
        <v>163</v>
      </c>
      <c r="BD17" s="654"/>
      <c r="BE17" s="619"/>
      <c r="BF17" s="654"/>
      <c r="BG17" s="654"/>
      <c r="BH17" s="654"/>
      <c r="BI17" s="654"/>
      <c r="BJ17" s="654"/>
      <c r="BK17" s="654"/>
      <c r="BL17" s="619"/>
      <c r="BM17" s="619"/>
      <c r="BN17" s="661">
        <f aca="true" t="shared" si="16" ref="BN17:BO20">AX17+AZ17+BD17+BF17+BH17+BJ17+BL17</f>
        <v>0</v>
      </c>
      <c r="BO17" s="661">
        <f t="shared" si="16"/>
        <v>0</v>
      </c>
      <c r="BQ17" s="661">
        <f aca="true" t="shared" si="17" ref="BQ17:BR20">AU17+BN17</f>
        <v>1068</v>
      </c>
      <c r="BR17" s="661">
        <f t="shared" si="17"/>
        <v>2422.2</v>
      </c>
      <c r="BS17" s="663">
        <f t="shared" si="9"/>
        <v>226.79775280898875</v>
      </c>
      <c r="BT17" s="617" t="s">
        <v>460</v>
      </c>
      <c r="BU17" s="660" t="s">
        <v>163</v>
      </c>
      <c r="BV17" s="664">
        <v>230</v>
      </c>
      <c r="BW17" s="661">
        <v>220</v>
      </c>
      <c r="BX17" s="661">
        <v>300</v>
      </c>
      <c r="BY17" s="665">
        <v>362.2</v>
      </c>
      <c r="BZ17" s="665"/>
      <c r="CA17" s="665"/>
      <c r="CB17" s="653"/>
      <c r="CC17" s="653"/>
      <c r="CD17" s="653">
        <v>10</v>
      </c>
      <c r="CE17" s="653"/>
      <c r="CF17" s="653">
        <f t="shared" si="10"/>
        <v>540</v>
      </c>
      <c r="CG17" s="653">
        <f t="shared" si="10"/>
        <v>582.2</v>
      </c>
      <c r="CH17" s="653">
        <f aca="true" t="shared" si="18" ref="CH17:CI20">BQ17+CF17</f>
        <v>1608</v>
      </c>
      <c r="CI17" s="653">
        <f t="shared" si="18"/>
        <v>3004.3999999999996</v>
      </c>
      <c r="CJ17" s="653">
        <f t="shared" si="11"/>
        <v>186.84079601990047</v>
      </c>
      <c r="CK17" s="653"/>
      <c r="CN17" s="653"/>
      <c r="CO17" s="653"/>
      <c r="CP17" s="619"/>
      <c r="CQ17" s="652"/>
      <c r="CR17" s="619"/>
      <c r="CS17" s="619"/>
      <c r="CT17" s="654"/>
      <c r="CU17" s="654"/>
      <c r="CV17" s="654"/>
      <c r="CW17" s="654"/>
      <c r="CX17" s="619"/>
      <c r="CY17" s="619"/>
      <c r="CZ17" s="654"/>
      <c r="DA17" s="654"/>
      <c r="DB17" s="654"/>
    </row>
    <row r="18" spans="1:106" ht="12">
      <c r="A18" s="619" t="s">
        <v>461</v>
      </c>
      <c r="B18" s="652" t="s">
        <v>164</v>
      </c>
      <c r="C18" s="653">
        <f>SUM(E18,G18,I18,K18)</f>
        <v>100</v>
      </c>
      <c r="D18" s="653">
        <f t="shared" si="12"/>
        <v>459</v>
      </c>
      <c r="E18" s="653"/>
      <c r="F18" s="653"/>
      <c r="G18" s="653">
        <v>100</v>
      </c>
      <c r="H18" s="653">
        <v>459</v>
      </c>
      <c r="I18" s="653"/>
      <c r="J18" s="653"/>
      <c r="K18" s="653"/>
      <c r="L18" s="653"/>
      <c r="M18" s="653"/>
      <c r="N18" s="653"/>
      <c r="O18" s="653">
        <f t="shared" si="13"/>
        <v>240</v>
      </c>
      <c r="P18" s="653">
        <f t="shared" si="13"/>
        <v>340.8</v>
      </c>
      <c r="Q18" s="619" t="s">
        <v>461</v>
      </c>
      <c r="R18" s="652" t="s">
        <v>164</v>
      </c>
      <c r="S18" s="654">
        <v>50</v>
      </c>
      <c r="T18" s="654">
        <v>340.8</v>
      </c>
      <c r="U18" s="655"/>
      <c r="V18" s="655"/>
      <c r="W18" s="654">
        <v>80</v>
      </c>
      <c r="X18" s="654"/>
      <c r="Y18" s="654"/>
      <c r="Z18" s="654"/>
      <c r="AA18" s="654"/>
      <c r="AB18" s="656"/>
      <c r="AC18" s="654"/>
      <c r="AD18" s="654"/>
      <c r="AE18" s="654">
        <v>10</v>
      </c>
      <c r="AF18" s="654"/>
      <c r="AG18" s="654">
        <v>100</v>
      </c>
      <c r="AH18" s="654"/>
      <c r="AI18" s="654">
        <f t="shared" si="14"/>
        <v>340</v>
      </c>
      <c r="AJ18" s="656">
        <f t="shared" si="14"/>
        <v>799.8</v>
      </c>
      <c r="AK18" s="619" t="s">
        <v>461</v>
      </c>
      <c r="AL18" s="652" t="s">
        <v>164</v>
      </c>
      <c r="AM18" s="654"/>
      <c r="AN18" s="654"/>
      <c r="AO18" s="654">
        <v>680</v>
      </c>
      <c r="AP18" s="654">
        <v>467</v>
      </c>
      <c r="AQ18" s="659"/>
      <c r="AR18" s="655">
        <v>5</v>
      </c>
      <c r="AS18" s="654">
        <f t="shared" si="3"/>
        <v>680</v>
      </c>
      <c r="AT18" s="654">
        <f t="shared" si="3"/>
        <v>472</v>
      </c>
      <c r="AU18" s="654">
        <f t="shared" si="15"/>
        <v>1020</v>
      </c>
      <c r="AV18" s="654">
        <f t="shared" si="15"/>
        <v>1271.8</v>
      </c>
      <c r="AW18" s="654">
        <f t="shared" si="8"/>
        <v>124.68627450980392</v>
      </c>
      <c r="AX18" s="653"/>
      <c r="AY18" s="653"/>
      <c r="AZ18" s="654"/>
      <c r="BA18" s="653"/>
      <c r="BB18" s="617" t="s">
        <v>461</v>
      </c>
      <c r="BC18" s="660" t="s">
        <v>164</v>
      </c>
      <c r="BD18" s="654"/>
      <c r="BE18" s="619"/>
      <c r="BF18" s="654"/>
      <c r="BG18" s="654"/>
      <c r="BH18" s="654"/>
      <c r="BI18" s="654"/>
      <c r="BJ18" s="654"/>
      <c r="BK18" s="654"/>
      <c r="BL18" s="619"/>
      <c r="BM18" s="619"/>
      <c r="BN18" s="661">
        <f t="shared" si="16"/>
        <v>0</v>
      </c>
      <c r="BO18" s="661">
        <f t="shared" si="16"/>
        <v>0</v>
      </c>
      <c r="BQ18" s="661">
        <f t="shared" si="17"/>
        <v>1020</v>
      </c>
      <c r="BR18" s="661">
        <f t="shared" si="17"/>
        <v>1271.8</v>
      </c>
      <c r="BS18" s="663">
        <f t="shared" si="9"/>
        <v>124.68627450980392</v>
      </c>
      <c r="BT18" s="617" t="s">
        <v>461</v>
      </c>
      <c r="BU18" s="660" t="s">
        <v>164</v>
      </c>
      <c r="BV18" s="664">
        <v>230</v>
      </c>
      <c r="BW18" s="661">
        <v>92</v>
      </c>
      <c r="BX18" s="661">
        <v>300</v>
      </c>
      <c r="BY18" s="665">
        <v>354.9</v>
      </c>
      <c r="BZ18" s="665"/>
      <c r="CA18" s="665"/>
      <c r="CB18" s="653"/>
      <c r="CC18" s="653"/>
      <c r="CD18" s="653">
        <v>10</v>
      </c>
      <c r="CE18" s="653"/>
      <c r="CF18" s="653">
        <f t="shared" si="10"/>
        <v>540</v>
      </c>
      <c r="CG18" s="653">
        <f t="shared" si="10"/>
        <v>446.9</v>
      </c>
      <c r="CH18" s="653">
        <f t="shared" si="18"/>
        <v>1560</v>
      </c>
      <c r="CI18" s="653">
        <f t="shared" si="18"/>
        <v>1718.6999999999998</v>
      </c>
      <c r="CJ18" s="653">
        <f t="shared" si="11"/>
        <v>110.17307692307692</v>
      </c>
      <c r="CK18" s="653"/>
      <c r="CN18" s="654"/>
      <c r="CO18" s="653"/>
      <c r="CP18" s="619"/>
      <c r="CQ18" s="652"/>
      <c r="CR18" s="619"/>
      <c r="CS18" s="619"/>
      <c r="CT18" s="654"/>
      <c r="CU18" s="654"/>
      <c r="CV18" s="654"/>
      <c r="CW18" s="654"/>
      <c r="CX18" s="619"/>
      <c r="CY18" s="619"/>
      <c r="CZ18" s="654"/>
      <c r="DA18" s="654"/>
      <c r="DB18" s="654"/>
    </row>
    <row r="19" spans="1:106" ht="12">
      <c r="A19" s="619" t="s">
        <v>249</v>
      </c>
      <c r="B19" s="652" t="s">
        <v>165</v>
      </c>
      <c r="C19" s="653">
        <f t="shared" si="12"/>
        <v>850</v>
      </c>
      <c r="D19" s="653">
        <f t="shared" si="12"/>
        <v>746</v>
      </c>
      <c r="E19" s="653"/>
      <c r="F19" s="653"/>
      <c r="G19" s="653">
        <v>800</v>
      </c>
      <c r="H19" s="653">
        <v>706</v>
      </c>
      <c r="I19" s="653"/>
      <c r="J19" s="653"/>
      <c r="K19" s="653">
        <v>50</v>
      </c>
      <c r="L19" s="653">
        <v>40</v>
      </c>
      <c r="M19" s="653"/>
      <c r="N19" s="653">
        <v>210</v>
      </c>
      <c r="O19" s="653">
        <f t="shared" si="13"/>
        <v>2750</v>
      </c>
      <c r="P19" s="653">
        <f t="shared" si="13"/>
        <v>1428.7</v>
      </c>
      <c r="Q19" s="619" t="s">
        <v>249</v>
      </c>
      <c r="R19" s="652" t="s">
        <v>165</v>
      </c>
      <c r="S19" s="654">
        <v>250</v>
      </c>
      <c r="T19" s="654">
        <v>188.7</v>
      </c>
      <c r="U19" s="655"/>
      <c r="V19" s="655"/>
      <c r="W19" s="654">
        <v>2500</v>
      </c>
      <c r="X19" s="654">
        <v>1240</v>
      </c>
      <c r="Y19" s="654"/>
      <c r="Z19" s="654"/>
      <c r="AA19" s="654"/>
      <c r="AB19" s="656"/>
      <c r="AC19" s="654"/>
      <c r="AD19" s="654"/>
      <c r="AE19" s="654"/>
      <c r="AF19" s="654"/>
      <c r="AG19" s="654"/>
      <c r="AH19" s="654"/>
      <c r="AI19" s="654">
        <f t="shared" si="14"/>
        <v>3600</v>
      </c>
      <c r="AJ19" s="656">
        <f t="shared" si="14"/>
        <v>2384.7</v>
      </c>
      <c r="AK19" s="619" t="s">
        <v>249</v>
      </c>
      <c r="AL19" s="652" t="s">
        <v>165</v>
      </c>
      <c r="AM19" s="654"/>
      <c r="AN19" s="654"/>
      <c r="AO19" s="654">
        <v>50</v>
      </c>
      <c r="AP19" s="654">
        <v>5</v>
      </c>
      <c r="AQ19" s="659"/>
      <c r="AR19" s="655"/>
      <c r="AS19" s="654">
        <f t="shared" si="3"/>
        <v>50</v>
      </c>
      <c r="AT19" s="654">
        <f t="shared" si="3"/>
        <v>5</v>
      </c>
      <c r="AU19" s="654">
        <f t="shared" si="15"/>
        <v>3650</v>
      </c>
      <c r="AV19" s="654">
        <f t="shared" si="15"/>
        <v>2389.7</v>
      </c>
      <c r="AW19" s="654">
        <f t="shared" si="8"/>
        <v>65.47123287671232</v>
      </c>
      <c r="AX19" s="653"/>
      <c r="AY19" s="653"/>
      <c r="AZ19" s="653"/>
      <c r="BA19" s="653"/>
      <c r="BB19" s="617" t="s">
        <v>249</v>
      </c>
      <c r="BC19" s="660" t="s">
        <v>165</v>
      </c>
      <c r="BD19" s="654"/>
      <c r="BE19" s="619"/>
      <c r="BF19" s="654"/>
      <c r="BG19" s="654"/>
      <c r="BH19" s="654"/>
      <c r="BI19" s="654"/>
      <c r="BJ19" s="654"/>
      <c r="BK19" s="654"/>
      <c r="BL19" s="619"/>
      <c r="BM19" s="619"/>
      <c r="BN19" s="661">
        <f t="shared" si="16"/>
        <v>0</v>
      </c>
      <c r="BO19" s="661">
        <f t="shared" si="16"/>
        <v>0</v>
      </c>
      <c r="BQ19" s="661">
        <f t="shared" si="17"/>
        <v>3650</v>
      </c>
      <c r="BR19" s="661">
        <f t="shared" si="17"/>
        <v>2389.7</v>
      </c>
      <c r="BS19" s="663">
        <f t="shared" si="9"/>
        <v>65.47123287671232</v>
      </c>
      <c r="BT19" s="617" t="s">
        <v>249</v>
      </c>
      <c r="BU19" s="660" t="s">
        <v>165</v>
      </c>
      <c r="BV19" s="664">
        <v>230</v>
      </c>
      <c r="BW19" s="661">
        <v>210</v>
      </c>
      <c r="BX19" s="661">
        <v>200</v>
      </c>
      <c r="BY19" s="665">
        <v>27.3</v>
      </c>
      <c r="BZ19" s="665"/>
      <c r="CA19" s="665"/>
      <c r="CB19" s="653"/>
      <c r="CC19" s="653"/>
      <c r="CD19" s="653">
        <v>10</v>
      </c>
      <c r="CE19" s="653">
        <v>9.8</v>
      </c>
      <c r="CF19" s="653">
        <f t="shared" si="10"/>
        <v>440</v>
      </c>
      <c r="CG19" s="653">
        <f t="shared" si="10"/>
        <v>247.10000000000002</v>
      </c>
      <c r="CH19" s="653">
        <f t="shared" si="18"/>
        <v>4090</v>
      </c>
      <c r="CI19" s="653">
        <f t="shared" si="18"/>
        <v>2636.7999999999997</v>
      </c>
      <c r="CJ19" s="653">
        <f t="shared" si="11"/>
        <v>64.46943765281173</v>
      </c>
      <c r="CK19" s="653"/>
      <c r="CN19" s="653"/>
      <c r="CO19" s="653"/>
      <c r="CP19" s="619"/>
      <c r="CQ19" s="652"/>
      <c r="CR19" s="619"/>
      <c r="CS19" s="619"/>
      <c r="CT19" s="654"/>
      <c r="CU19" s="654"/>
      <c r="CV19" s="654"/>
      <c r="CW19" s="654"/>
      <c r="CX19" s="619"/>
      <c r="CY19" s="619"/>
      <c r="CZ19" s="654"/>
      <c r="DA19" s="654"/>
      <c r="DB19" s="654"/>
    </row>
    <row r="20" spans="1:106" ht="12">
      <c r="A20" s="619" t="s">
        <v>250</v>
      </c>
      <c r="B20" s="652" t="s">
        <v>166</v>
      </c>
      <c r="C20" s="653">
        <f t="shared" si="12"/>
        <v>500</v>
      </c>
      <c r="D20" s="653">
        <f t="shared" si="12"/>
        <v>340</v>
      </c>
      <c r="E20" s="653"/>
      <c r="F20" s="653"/>
      <c r="G20" s="653">
        <v>500</v>
      </c>
      <c r="H20" s="653">
        <v>310</v>
      </c>
      <c r="I20" s="653"/>
      <c r="J20" s="653"/>
      <c r="K20" s="653"/>
      <c r="L20" s="653">
        <v>30</v>
      </c>
      <c r="M20" s="653"/>
      <c r="N20" s="653"/>
      <c r="O20" s="653">
        <f t="shared" si="13"/>
        <v>600</v>
      </c>
      <c r="P20" s="653">
        <f t="shared" si="13"/>
        <v>236.9</v>
      </c>
      <c r="Q20" s="619" t="s">
        <v>250</v>
      </c>
      <c r="R20" s="652" t="s">
        <v>166</v>
      </c>
      <c r="S20" s="654">
        <v>160</v>
      </c>
      <c r="T20" s="654">
        <v>173</v>
      </c>
      <c r="U20" s="655"/>
      <c r="V20" s="655"/>
      <c r="W20" s="654">
        <v>360</v>
      </c>
      <c r="X20" s="654">
        <v>62.9</v>
      </c>
      <c r="Y20" s="654"/>
      <c r="Z20" s="654"/>
      <c r="AA20" s="654"/>
      <c r="AB20" s="656"/>
      <c r="AC20" s="654">
        <v>20</v>
      </c>
      <c r="AD20" s="654"/>
      <c r="AE20" s="654"/>
      <c r="AF20" s="654"/>
      <c r="AG20" s="654">
        <v>60</v>
      </c>
      <c r="AH20" s="654">
        <v>1</v>
      </c>
      <c r="AI20" s="654">
        <f t="shared" si="14"/>
        <v>1100</v>
      </c>
      <c r="AJ20" s="656">
        <f t="shared" si="14"/>
        <v>576.9</v>
      </c>
      <c r="AK20" s="619" t="s">
        <v>250</v>
      </c>
      <c r="AL20" s="652" t="s">
        <v>166</v>
      </c>
      <c r="AM20" s="654"/>
      <c r="AN20" s="654"/>
      <c r="AO20" s="654"/>
      <c r="AP20" s="654">
        <v>579</v>
      </c>
      <c r="AQ20" s="659"/>
      <c r="AR20" s="655"/>
      <c r="AS20" s="654">
        <f t="shared" si="3"/>
        <v>0</v>
      </c>
      <c r="AT20" s="654">
        <f t="shared" si="3"/>
        <v>579</v>
      </c>
      <c r="AU20" s="654">
        <f t="shared" si="15"/>
        <v>1100</v>
      </c>
      <c r="AV20" s="654">
        <f t="shared" si="15"/>
        <v>1155.9</v>
      </c>
      <c r="AW20" s="654">
        <f t="shared" si="8"/>
        <v>105.08181818181819</v>
      </c>
      <c r="AX20" s="653"/>
      <c r="AY20" s="653"/>
      <c r="AZ20" s="653"/>
      <c r="BA20" s="653"/>
      <c r="BB20" s="617" t="s">
        <v>250</v>
      </c>
      <c r="BC20" s="660" t="s">
        <v>166</v>
      </c>
      <c r="BD20" s="654"/>
      <c r="BE20" s="619"/>
      <c r="BF20" s="654"/>
      <c r="BG20" s="654"/>
      <c r="BH20" s="610"/>
      <c r="BI20" s="610"/>
      <c r="BJ20" s="654"/>
      <c r="BK20" s="654"/>
      <c r="BL20" s="619"/>
      <c r="BM20" s="619"/>
      <c r="BN20" s="661">
        <f t="shared" si="16"/>
        <v>0</v>
      </c>
      <c r="BO20" s="661">
        <f t="shared" si="16"/>
        <v>0</v>
      </c>
      <c r="BQ20" s="661">
        <f t="shared" si="17"/>
        <v>1100</v>
      </c>
      <c r="BR20" s="661">
        <f t="shared" si="17"/>
        <v>1155.9</v>
      </c>
      <c r="BS20" s="663">
        <f t="shared" si="9"/>
        <v>105.08181818181819</v>
      </c>
      <c r="BT20" s="617" t="s">
        <v>250</v>
      </c>
      <c r="BU20" s="660" t="s">
        <v>166</v>
      </c>
      <c r="BV20" s="664">
        <v>280</v>
      </c>
      <c r="BW20" s="661">
        <v>365</v>
      </c>
      <c r="BX20" s="661">
        <v>300</v>
      </c>
      <c r="BY20" s="665">
        <v>300</v>
      </c>
      <c r="BZ20" s="665"/>
      <c r="CA20" s="665"/>
      <c r="CB20" s="653"/>
      <c r="CC20" s="653"/>
      <c r="CD20" s="653">
        <v>10</v>
      </c>
      <c r="CE20" s="653">
        <v>9.6</v>
      </c>
      <c r="CF20" s="653">
        <f t="shared" si="10"/>
        <v>590</v>
      </c>
      <c r="CG20" s="653">
        <f t="shared" si="10"/>
        <v>674.6</v>
      </c>
      <c r="CH20" s="653">
        <f t="shared" si="18"/>
        <v>1690</v>
      </c>
      <c r="CI20" s="653">
        <f t="shared" si="18"/>
        <v>1830.5</v>
      </c>
      <c r="CJ20" s="653">
        <f t="shared" si="11"/>
        <v>108.31360946745563</v>
      </c>
      <c r="CK20" s="653"/>
      <c r="CN20" s="653"/>
      <c r="CO20" s="653"/>
      <c r="CP20" s="619"/>
      <c r="CQ20" s="652"/>
      <c r="CR20" s="619"/>
      <c r="CS20" s="619"/>
      <c r="CT20" s="654"/>
      <c r="CU20" s="654"/>
      <c r="CV20" s="654"/>
      <c r="CW20" s="654"/>
      <c r="CX20" s="619"/>
      <c r="CY20" s="619"/>
      <c r="CZ20" s="654"/>
      <c r="DA20" s="654"/>
      <c r="DB20" s="654"/>
    </row>
    <row r="21" spans="1:106" ht="12">
      <c r="A21" s="619"/>
      <c r="B21" s="652"/>
      <c r="C21" s="653"/>
      <c r="D21" s="653"/>
      <c r="E21" s="653"/>
      <c r="F21" s="653"/>
      <c r="G21" s="610"/>
      <c r="H21" s="654"/>
      <c r="I21" s="654"/>
      <c r="J21" s="654"/>
      <c r="K21" s="653"/>
      <c r="L21" s="610"/>
      <c r="M21" s="653"/>
      <c r="N21" s="610"/>
      <c r="O21" s="653"/>
      <c r="P21" s="653"/>
      <c r="Q21" s="619"/>
      <c r="R21" s="652"/>
      <c r="S21" s="654"/>
      <c r="T21" s="654"/>
      <c r="U21" s="630"/>
      <c r="V21" s="630"/>
      <c r="W21" s="654"/>
      <c r="X21" s="610"/>
      <c r="Y21" s="654"/>
      <c r="Z21" s="610"/>
      <c r="AA21" s="610"/>
      <c r="AB21" s="612"/>
      <c r="AC21" s="610"/>
      <c r="AD21" s="610"/>
      <c r="AE21" s="610"/>
      <c r="AF21" s="610"/>
      <c r="AG21" s="610"/>
      <c r="AH21" s="610"/>
      <c r="AI21" s="654"/>
      <c r="AJ21" s="656"/>
      <c r="AK21" s="619"/>
      <c r="AL21" s="652"/>
      <c r="AM21" s="610"/>
      <c r="AN21" s="610"/>
      <c r="AO21" s="610"/>
      <c r="AP21" s="654"/>
      <c r="AQ21" s="659"/>
      <c r="AR21" s="630"/>
      <c r="AS21" s="654"/>
      <c r="AT21" s="654"/>
      <c r="AU21" s="654"/>
      <c r="AV21" s="654"/>
      <c r="AW21" s="654"/>
      <c r="AX21" s="610"/>
      <c r="AY21" s="610"/>
      <c r="AZ21" s="653"/>
      <c r="BA21" s="610"/>
      <c r="BC21" s="660"/>
      <c r="BD21" s="654"/>
      <c r="BE21" s="619"/>
      <c r="BF21" s="610"/>
      <c r="BG21" s="610"/>
      <c r="BH21" s="654"/>
      <c r="BI21" s="654"/>
      <c r="BJ21" s="610"/>
      <c r="BK21" s="654"/>
      <c r="BL21" s="619"/>
      <c r="BM21" s="619"/>
      <c r="BN21" s="661"/>
      <c r="BO21" s="661"/>
      <c r="BQ21" s="661"/>
      <c r="BR21" s="661"/>
      <c r="BS21" s="663"/>
      <c r="BU21" s="660"/>
      <c r="BV21" s="664"/>
      <c r="BY21" s="665"/>
      <c r="BZ21" s="665"/>
      <c r="CA21" s="665"/>
      <c r="CB21" s="653"/>
      <c r="CC21" s="653"/>
      <c r="CD21" s="653"/>
      <c r="CE21" s="653"/>
      <c r="CF21" s="653"/>
      <c r="CG21" s="653"/>
      <c r="CH21" s="653"/>
      <c r="CI21" s="653"/>
      <c r="CJ21" s="653"/>
      <c r="CK21" s="653"/>
      <c r="CN21" s="653"/>
      <c r="CO21" s="610"/>
      <c r="CP21" s="619"/>
      <c r="CQ21" s="652"/>
      <c r="CR21" s="619"/>
      <c r="CS21" s="619"/>
      <c r="CT21" s="610"/>
      <c r="CU21" s="610"/>
      <c r="CV21" s="610"/>
      <c r="CW21" s="610"/>
      <c r="CX21" s="619"/>
      <c r="CY21" s="619"/>
      <c r="CZ21" s="654"/>
      <c r="DA21" s="654"/>
      <c r="DB21" s="654"/>
    </row>
    <row r="22" spans="1:106" ht="12">
      <c r="A22" s="619" t="s">
        <v>242</v>
      </c>
      <c r="B22" s="652" t="s">
        <v>167</v>
      </c>
      <c r="C22" s="653">
        <f aca="true" t="shared" si="19" ref="C22:D25">E22+G22+I22+K22</f>
        <v>1000</v>
      </c>
      <c r="D22" s="653">
        <f t="shared" si="19"/>
        <v>48</v>
      </c>
      <c r="E22" s="653"/>
      <c r="F22" s="653"/>
      <c r="G22" s="653">
        <v>1000</v>
      </c>
      <c r="H22" s="653">
        <v>48</v>
      </c>
      <c r="I22" s="653"/>
      <c r="J22" s="653"/>
      <c r="K22" s="653"/>
      <c r="L22" s="653"/>
      <c r="M22" s="653"/>
      <c r="N22" s="653">
        <v>148</v>
      </c>
      <c r="O22" s="653">
        <f aca="true" t="shared" si="20" ref="O22:P25">S22+U22+W22+Y22+AC22+AE22+AG22+AA22</f>
        <v>250</v>
      </c>
      <c r="P22" s="653">
        <f t="shared" si="20"/>
        <v>1726.5</v>
      </c>
      <c r="Q22" s="619" t="s">
        <v>242</v>
      </c>
      <c r="R22" s="652" t="s">
        <v>167</v>
      </c>
      <c r="S22" s="654">
        <v>150</v>
      </c>
      <c r="T22" s="654">
        <v>1292.9</v>
      </c>
      <c r="U22" s="655"/>
      <c r="V22" s="655"/>
      <c r="W22" s="654"/>
      <c r="X22" s="654">
        <v>287.6</v>
      </c>
      <c r="Y22" s="654"/>
      <c r="Z22" s="654"/>
      <c r="AA22" s="654"/>
      <c r="AB22" s="656"/>
      <c r="AC22" s="654"/>
      <c r="AD22" s="654"/>
      <c r="AE22" s="654"/>
      <c r="AF22" s="654"/>
      <c r="AG22" s="654">
        <v>100</v>
      </c>
      <c r="AH22" s="654">
        <v>146</v>
      </c>
      <c r="AI22" s="654">
        <f aca="true" t="shared" si="21" ref="AI22:AJ25">C22+M22+O22</f>
        <v>1250</v>
      </c>
      <c r="AJ22" s="656">
        <f t="shared" si="21"/>
        <v>1922.5</v>
      </c>
      <c r="AK22" s="619" t="s">
        <v>242</v>
      </c>
      <c r="AL22" s="652" t="s">
        <v>167</v>
      </c>
      <c r="AM22" s="654">
        <v>100</v>
      </c>
      <c r="AN22" s="654">
        <v>15</v>
      </c>
      <c r="AO22" s="654">
        <v>40</v>
      </c>
      <c r="AP22" s="654"/>
      <c r="AQ22" s="659">
        <v>100</v>
      </c>
      <c r="AR22" s="655">
        <v>357</v>
      </c>
      <c r="AS22" s="654">
        <f t="shared" si="3"/>
        <v>240</v>
      </c>
      <c r="AT22" s="654">
        <f t="shared" si="3"/>
        <v>372</v>
      </c>
      <c r="AU22" s="654">
        <f aca="true" t="shared" si="22" ref="AU22:AV25">AI22+AS22</f>
        <v>1490</v>
      </c>
      <c r="AV22" s="654">
        <f t="shared" si="22"/>
        <v>2294.5</v>
      </c>
      <c r="AW22" s="654">
        <f t="shared" si="8"/>
        <v>153.993288590604</v>
      </c>
      <c r="AX22" s="653"/>
      <c r="AY22" s="653"/>
      <c r="AZ22" s="653"/>
      <c r="BA22" s="653"/>
      <c r="BB22" s="617" t="s">
        <v>242</v>
      </c>
      <c r="BC22" s="660" t="s">
        <v>167</v>
      </c>
      <c r="BD22" s="654"/>
      <c r="BE22" s="619"/>
      <c r="BF22" s="654"/>
      <c r="BG22" s="654"/>
      <c r="BH22" s="654"/>
      <c r="BI22" s="654"/>
      <c r="BJ22" s="654"/>
      <c r="BK22" s="654"/>
      <c r="BL22" s="619"/>
      <c r="BM22" s="619"/>
      <c r="BN22" s="661">
        <f>AX22+AZ22+BD22+BF22+BH22+BJ22+BL22</f>
        <v>0</v>
      </c>
      <c r="BO22" s="661">
        <f aca="true" t="shared" si="23" ref="BN22:BO25">AY22+BA22+BE22+BG22+BI22+BK22+BM22</f>
        <v>0</v>
      </c>
      <c r="BQ22" s="661">
        <f aca="true" t="shared" si="24" ref="BQ22:BR25">AU22+BN22</f>
        <v>1490</v>
      </c>
      <c r="BR22" s="661">
        <f t="shared" si="24"/>
        <v>2294.5</v>
      </c>
      <c r="BS22" s="663">
        <f t="shared" si="9"/>
        <v>153.993288590604</v>
      </c>
      <c r="BT22" s="617" t="s">
        <v>242</v>
      </c>
      <c r="BU22" s="660" t="s">
        <v>167</v>
      </c>
      <c r="BV22" s="664">
        <v>180</v>
      </c>
      <c r="BW22" s="661">
        <v>80</v>
      </c>
      <c r="BX22" s="661">
        <v>250</v>
      </c>
      <c r="BY22" s="665">
        <v>277.4</v>
      </c>
      <c r="BZ22" s="665"/>
      <c r="CA22" s="665"/>
      <c r="CB22" s="653"/>
      <c r="CC22" s="653"/>
      <c r="CD22" s="653">
        <v>10</v>
      </c>
      <c r="CE22" s="653"/>
      <c r="CF22" s="653">
        <f t="shared" si="10"/>
        <v>440</v>
      </c>
      <c r="CG22" s="653">
        <f t="shared" si="10"/>
        <v>357.4</v>
      </c>
      <c r="CH22" s="653">
        <f aca="true" t="shared" si="25" ref="CH22:CI25">BQ22+CF22</f>
        <v>1930</v>
      </c>
      <c r="CI22" s="653">
        <f t="shared" si="25"/>
        <v>2651.9</v>
      </c>
      <c r="CJ22" s="653">
        <f t="shared" si="11"/>
        <v>137.40414507772022</v>
      </c>
      <c r="CK22" s="653"/>
      <c r="CN22" s="653"/>
      <c r="CO22" s="653"/>
      <c r="CP22" s="619"/>
      <c r="CQ22" s="652"/>
      <c r="CR22" s="619"/>
      <c r="CS22" s="619"/>
      <c r="CT22" s="654"/>
      <c r="CU22" s="654"/>
      <c r="CV22" s="654"/>
      <c r="CW22" s="654"/>
      <c r="CX22" s="619"/>
      <c r="CY22" s="619"/>
      <c r="CZ22" s="654"/>
      <c r="DA22" s="654"/>
      <c r="DB22" s="654"/>
    </row>
    <row r="23" spans="1:106" ht="12">
      <c r="A23" s="619" t="s">
        <v>243</v>
      </c>
      <c r="B23" s="652" t="s">
        <v>168</v>
      </c>
      <c r="C23" s="653">
        <f t="shared" si="19"/>
        <v>500</v>
      </c>
      <c r="D23" s="653">
        <f t="shared" si="19"/>
        <v>278</v>
      </c>
      <c r="E23" s="653"/>
      <c r="F23" s="653"/>
      <c r="G23" s="653">
        <v>500</v>
      </c>
      <c r="H23" s="653">
        <v>268</v>
      </c>
      <c r="I23" s="653"/>
      <c r="J23" s="653"/>
      <c r="K23" s="653"/>
      <c r="L23" s="653">
        <v>10</v>
      </c>
      <c r="M23" s="653"/>
      <c r="N23" s="653"/>
      <c r="O23" s="653">
        <f t="shared" si="20"/>
        <v>400</v>
      </c>
      <c r="P23" s="653">
        <f t="shared" si="20"/>
        <v>897.2</v>
      </c>
      <c r="Q23" s="619" t="s">
        <v>243</v>
      </c>
      <c r="R23" s="652" t="s">
        <v>168</v>
      </c>
      <c r="S23" s="654">
        <v>100</v>
      </c>
      <c r="T23" s="654">
        <v>226</v>
      </c>
      <c r="U23" s="655"/>
      <c r="V23" s="655"/>
      <c r="W23" s="654">
        <v>300</v>
      </c>
      <c r="X23" s="654"/>
      <c r="Y23" s="654"/>
      <c r="Z23" s="654">
        <v>671.2</v>
      </c>
      <c r="AA23" s="654"/>
      <c r="AB23" s="656"/>
      <c r="AC23" s="654"/>
      <c r="AD23" s="654"/>
      <c r="AE23" s="654"/>
      <c r="AF23" s="654"/>
      <c r="AG23" s="654"/>
      <c r="AH23" s="654"/>
      <c r="AI23" s="654">
        <f t="shared" si="21"/>
        <v>900</v>
      </c>
      <c r="AJ23" s="656">
        <f t="shared" si="21"/>
        <v>1175.2</v>
      </c>
      <c r="AK23" s="619" t="s">
        <v>243</v>
      </c>
      <c r="AL23" s="652" t="s">
        <v>168</v>
      </c>
      <c r="AM23" s="654">
        <v>100</v>
      </c>
      <c r="AN23" s="654"/>
      <c r="AO23" s="654">
        <v>10</v>
      </c>
      <c r="AP23" s="654"/>
      <c r="AQ23" s="659">
        <v>100</v>
      </c>
      <c r="AR23" s="655"/>
      <c r="AS23" s="654">
        <f t="shared" si="3"/>
        <v>210</v>
      </c>
      <c r="AT23" s="654">
        <f t="shared" si="3"/>
        <v>0</v>
      </c>
      <c r="AU23" s="654">
        <f t="shared" si="22"/>
        <v>1110</v>
      </c>
      <c r="AV23" s="654">
        <f t="shared" si="22"/>
        <v>1175.2</v>
      </c>
      <c r="AW23" s="654">
        <f t="shared" si="8"/>
        <v>105.87387387387388</v>
      </c>
      <c r="AX23" s="653"/>
      <c r="AY23" s="653"/>
      <c r="AZ23" s="654"/>
      <c r="BA23" s="653"/>
      <c r="BB23" s="617" t="s">
        <v>243</v>
      </c>
      <c r="BC23" s="660" t="s">
        <v>168</v>
      </c>
      <c r="BD23" s="654"/>
      <c r="BE23" s="619"/>
      <c r="BF23" s="654"/>
      <c r="BG23" s="654"/>
      <c r="BH23" s="654"/>
      <c r="BI23" s="654"/>
      <c r="BJ23" s="654"/>
      <c r="BK23" s="654"/>
      <c r="BL23" s="619"/>
      <c r="BM23" s="619"/>
      <c r="BN23" s="661">
        <f>AX23+AZ23+BD23+BF23+BH23+BJ23+BL23</f>
        <v>0</v>
      </c>
      <c r="BO23" s="661">
        <f t="shared" si="23"/>
        <v>0</v>
      </c>
      <c r="BQ23" s="661">
        <f t="shared" si="24"/>
        <v>1110</v>
      </c>
      <c r="BR23" s="661">
        <f t="shared" si="24"/>
        <v>1175.2</v>
      </c>
      <c r="BS23" s="663">
        <f t="shared" si="9"/>
        <v>105.87387387387388</v>
      </c>
      <c r="BT23" s="617" t="s">
        <v>243</v>
      </c>
      <c r="BU23" s="660" t="s">
        <v>168</v>
      </c>
      <c r="BV23" s="664">
        <v>280</v>
      </c>
      <c r="BW23" s="661">
        <v>338</v>
      </c>
      <c r="BX23" s="661">
        <v>300</v>
      </c>
      <c r="BY23" s="665">
        <v>1154.1</v>
      </c>
      <c r="BZ23" s="665"/>
      <c r="CA23" s="665"/>
      <c r="CB23" s="653"/>
      <c r="CC23" s="653"/>
      <c r="CD23" s="653">
        <v>10</v>
      </c>
      <c r="CE23" s="653"/>
      <c r="CF23" s="653">
        <f t="shared" si="10"/>
        <v>590</v>
      </c>
      <c r="CG23" s="653">
        <f t="shared" si="10"/>
        <v>1492.1</v>
      </c>
      <c r="CH23" s="653">
        <f t="shared" si="25"/>
        <v>1700</v>
      </c>
      <c r="CI23" s="653">
        <f t="shared" si="25"/>
        <v>2667.3</v>
      </c>
      <c r="CJ23" s="653">
        <f t="shared" si="11"/>
        <v>156.9</v>
      </c>
      <c r="CK23" s="653"/>
      <c r="CN23" s="654"/>
      <c r="CO23" s="653"/>
      <c r="CP23" s="619"/>
      <c r="CQ23" s="652"/>
      <c r="CR23" s="619"/>
      <c r="CS23" s="619"/>
      <c r="CT23" s="654"/>
      <c r="CU23" s="654"/>
      <c r="CV23" s="654"/>
      <c r="CW23" s="654"/>
      <c r="CX23" s="619"/>
      <c r="CY23" s="619"/>
      <c r="CZ23" s="654"/>
      <c r="DA23" s="654"/>
      <c r="DB23" s="654"/>
    </row>
    <row r="24" spans="1:106" ht="12">
      <c r="A24" s="619" t="s">
        <v>435</v>
      </c>
      <c r="B24" s="652" t="s">
        <v>169</v>
      </c>
      <c r="C24" s="653">
        <f t="shared" si="19"/>
        <v>550</v>
      </c>
      <c r="D24" s="653">
        <f t="shared" si="19"/>
        <v>444</v>
      </c>
      <c r="E24" s="653"/>
      <c r="F24" s="653"/>
      <c r="G24" s="653">
        <v>500</v>
      </c>
      <c r="H24" s="653">
        <v>344</v>
      </c>
      <c r="I24" s="653"/>
      <c r="J24" s="653"/>
      <c r="K24" s="653">
        <v>50</v>
      </c>
      <c r="L24" s="653">
        <v>100</v>
      </c>
      <c r="M24" s="653">
        <v>300</v>
      </c>
      <c r="N24" s="653">
        <v>150</v>
      </c>
      <c r="O24" s="653">
        <f t="shared" si="20"/>
        <v>420</v>
      </c>
      <c r="P24" s="653">
        <f t="shared" si="20"/>
        <v>234.2</v>
      </c>
      <c r="Q24" s="619" t="s">
        <v>435</v>
      </c>
      <c r="R24" s="652" t="s">
        <v>169</v>
      </c>
      <c r="S24" s="654">
        <v>50</v>
      </c>
      <c r="T24" s="654">
        <v>98.8</v>
      </c>
      <c r="U24" s="655"/>
      <c r="V24" s="655"/>
      <c r="W24" s="654">
        <v>200</v>
      </c>
      <c r="X24" s="654">
        <v>85.4</v>
      </c>
      <c r="Y24" s="654"/>
      <c r="Z24" s="654"/>
      <c r="AA24" s="654"/>
      <c r="AB24" s="656"/>
      <c r="AC24" s="654"/>
      <c r="AD24" s="654"/>
      <c r="AE24" s="654">
        <v>100</v>
      </c>
      <c r="AF24" s="654">
        <v>50</v>
      </c>
      <c r="AG24" s="654">
        <v>70</v>
      </c>
      <c r="AH24" s="654"/>
      <c r="AI24" s="654">
        <f t="shared" si="21"/>
        <v>1270</v>
      </c>
      <c r="AJ24" s="656">
        <f t="shared" si="21"/>
        <v>828.2</v>
      </c>
      <c r="AK24" s="619" t="s">
        <v>435</v>
      </c>
      <c r="AL24" s="652" t="s">
        <v>169</v>
      </c>
      <c r="AM24" s="654">
        <v>50</v>
      </c>
      <c r="AN24" s="654"/>
      <c r="AO24" s="654">
        <v>50</v>
      </c>
      <c r="AP24" s="654">
        <v>310</v>
      </c>
      <c r="AQ24" s="659">
        <v>50</v>
      </c>
      <c r="AR24" s="655"/>
      <c r="AS24" s="654">
        <f t="shared" si="3"/>
        <v>150</v>
      </c>
      <c r="AT24" s="654">
        <f t="shared" si="3"/>
        <v>310</v>
      </c>
      <c r="AU24" s="654">
        <f t="shared" si="22"/>
        <v>1420</v>
      </c>
      <c r="AV24" s="654">
        <f t="shared" si="22"/>
        <v>1138.2</v>
      </c>
      <c r="AW24" s="654">
        <f t="shared" si="8"/>
        <v>80.1549295774648</v>
      </c>
      <c r="AX24" s="653"/>
      <c r="AY24" s="653"/>
      <c r="AZ24" s="653"/>
      <c r="BA24" s="653"/>
      <c r="BB24" s="617" t="s">
        <v>435</v>
      </c>
      <c r="BC24" s="660" t="s">
        <v>169</v>
      </c>
      <c r="BD24" s="654"/>
      <c r="BE24" s="654"/>
      <c r="BF24" s="654"/>
      <c r="BG24" s="654"/>
      <c r="BH24" s="654"/>
      <c r="BI24" s="654"/>
      <c r="BJ24" s="654"/>
      <c r="BK24" s="654"/>
      <c r="BL24" s="619"/>
      <c r="BM24" s="619"/>
      <c r="BN24" s="661">
        <f>AX24+AZ24+BD24+BF24+BH24+BJ24+BL24</f>
        <v>0</v>
      </c>
      <c r="BO24" s="661">
        <f t="shared" si="23"/>
        <v>0</v>
      </c>
      <c r="BQ24" s="661">
        <f t="shared" si="24"/>
        <v>1420</v>
      </c>
      <c r="BR24" s="661">
        <f t="shared" si="24"/>
        <v>1138.2</v>
      </c>
      <c r="BS24" s="663">
        <f t="shared" si="9"/>
        <v>80.1549295774648</v>
      </c>
      <c r="BT24" s="617" t="s">
        <v>435</v>
      </c>
      <c r="BU24" s="660" t="s">
        <v>169</v>
      </c>
      <c r="BV24" s="664">
        <v>230</v>
      </c>
      <c r="BW24" s="661">
        <v>231.7</v>
      </c>
      <c r="BX24" s="661">
        <v>250</v>
      </c>
      <c r="BY24" s="665">
        <v>30</v>
      </c>
      <c r="BZ24" s="665"/>
      <c r="CA24" s="665"/>
      <c r="CB24" s="653"/>
      <c r="CC24" s="653"/>
      <c r="CD24" s="653">
        <v>10</v>
      </c>
      <c r="CE24" s="653">
        <v>8.6</v>
      </c>
      <c r="CF24" s="653">
        <f t="shared" si="10"/>
        <v>490</v>
      </c>
      <c r="CG24" s="653">
        <f t="shared" si="10"/>
        <v>270.3</v>
      </c>
      <c r="CH24" s="653">
        <f t="shared" si="25"/>
        <v>1910</v>
      </c>
      <c r="CI24" s="653">
        <f t="shared" si="25"/>
        <v>1408.5</v>
      </c>
      <c r="CJ24" s="653">
        <f t="shared" si="11"/>
        <v>73.7434554973822</v>
      </c>
      <c r="CK24" s="653"/>
      <c r="CN24" s="653"/>
      <c r="CO24" s="653"/>
      <c r="CP24" s="619"/>
      <c r="CQ24" s="652"/>
      <c r="CR24" s="619"/>
      <c r="CS24" s="619"/>
      <c r="CT24" s="654"/>
      <c r="CU24" s="654"/>
      <c r="CV24" s="654"/>
      <c r="CW24" s="654"/>
      <c r="CX24" s="619"/>
      <c r="CY24" s="619"/>
      <c r="CZ24" s="654"/>
      <c r="DA24" s="654"/>
      <c r="DB24" s="654"/>
    </row>
    <row r="25" spans="1:106" ht="12">
      <c r="A25" s="619" t="s">
        <v>251</v>
      </c>
      <c r="B25" s="652" t="s">
        <v>170</v>
      </c>
      <c r="C25" s="653">
        <f t="shared" si="19"/>
        <v>1000</v>
      </c>
      <c r="D25" s="653">
        <f t="shared" si="19"/>
        <v>2191.3</v>
      </c>
      <c r="E25" s="653"/>
      <c r="F25" s="653"/>
      <c r="G25" s="653">
        <v>1000</v>
      </c>
      <c r="H25" s="653">
        <v>2081.3</v>
      </c>
      <c r="I25" s="653"/>
      <c r="J25" s="653">
        <v>110</v>
      </c>
      <c r="K25" s="653"/>
      <c r="L25" s="653"/>
      <c r="M25" s="653"/>
      <c r="N25" s="653"/>
      <c r="O25" s="653">
        <f t="shared" si="20"/>
        <v>703</v>
      </c>
      <c r="P25" s="653">
        <f t="shared" si="20"/>
        <v>823</v>
      </c>
      <c r="Q25" s="619" t="s">
        <v>251</v>
      </c>
      <c r="R25" s="652" t="s">
        <v>170</v>
      </c>
      <c r="S25" s="654">
        <v>150</v>
      </c>
      <c r="T25" s="654">
        <v>263</v>
      </c>
      <c r="U25" s="655"/>
      <c r="V25" s="655"/>
      <c r="W25" s="654"/>
      <c r="X25" s="654"/>
      <c r="Y25" s="654">
        <v>350</v>
      </c>
      <c r="Z25" s="654">
        <v>550</v>
      </c>
      <c r="AA25" s="654"/>
      <c r="AB25" s="656"/>
      <c r="AC25" s="654"/>
      <c r="AD25" s="654"/>
      <c r="AE25" s="654"/>
      <c r="AF25" s="654"/>
      <c r="AG25" s="654">
        <v>203</v>
      </c>
      <c r="AH25" s="654">
        <v>10</v>
      </c>
      <c r="AI25" s="654">
        <f t="shared" si="21"/>
        <v>1703</v>
      </c>
      <c r="AJ25" s="656">
        <f t="shared" si="21"/>
        <v>3014.3</v>
      </c>
      <c r="AK25" s="619" t="s">
        <v>251</v>
      </c>
      <c r="AL25" s="652" t="s">
        <v>170</v>
      </c>
      <c r="AM25" s="654">
        <v>100</v>
      </c>
      <c r="AN25" s="654"/>
      <c r="AO25" s="654">
        <v>50</v>
      </c>
      <c r="AP25" s="654">
        <v>569</v>
      </c>
      <c r="AQ25" s="659">
        <v>125</v>
      </c>
      <c r="AR25" s="655"/>
      <c r="AS25" s="654">
        <f t="shared" si="3"/>
        <v>275</v>
      </c>
      <c r="AT25" s="654">
        <f t="shared" si="3"/>
        <v>569</v>
      </c>
      <c r="AU25" s="654">
        <f t="shared" si="22"/>
        <v>1978</v>
      </c>
      <c r="AV25" s="654">
        <f t="shared" si="22"/>
        <v>3583.3</v>
      </c>
      <c r="AW25" s="654">
        <f t="shared" si="8"/>
        <v>181.1577350859454</v>
      </c>
      <c r="AX25" s="653"/>
      <c r="AY25" s="653"/>
      <c r="AZ25" s="653"/>
      <c r="BA25" s="653"/>
      <c r="BB25" s="617" t="s">
        <v>251</v>
      </c>
      <c r="BC25" s="660" t="s">
        <v>170</v>
      </c>
      <c r="BD25" s="654"/>
      <c r="BE25" s="654"/>
      <c r="BF25" s="654"/>
      <c r="BG25" s="654"/>
      <c r="BH25" s="610"/>
      <c r="BI25" s="610"/>
      <c r="BJ25" s="654"/>
      <c r="BK25" s="654"/>
      <c r="BL25" s="619"/>
      <c r="BM25" s="619"/>
      <c r="BN25" s="661">
        <f t="shared" si="23"/>
        <v>0</v>
      </c>
      <c r="BO25" s="661">
        <f t="shared" si="23"/>
        <v>0</v>
      </c>
      <c r="BQ25" s="661">
        <f t="shared" si="24"/>
        <v>1978</v>
      </c>
      <c r="BR25" s="661">
        <f t="shared" si="24"/>
        <v>3583.3</v>
      </c>
      <c r="BS25" s="663">
        <f t="shared" si="9"/>
        <v>181.1577350859454</v>
      </c>
      <c r="BT25" s="617" t="s">
        <v>251</v>
      </c>
      <c r="BU25" s="660" t="s">
        <v>170</v>
      </c>
      <c r="BV25" s="664">
        <v>330</v>
      </c>
      <c r="BW25" s="661">
        <v>298</v>
      </c>
      <c r="BX25" s="661">
        <v>200</v>
      </c>
      <c r="BY25" s="665">
        <v>25</v>
      </c>
      <c r="BZ25" s="665"/>
      <c r="CA25" s="665"/>
      <c r="CB25" s="653"/>
      <c r="CC25" s="653"/>
      <c r="CD25" s="653">
        <v>10</v>
      </c>
      <c r="CE25" s="653">
        <v>7</v>
      </c>
      <c r="CF25" s="653">
        <f t="shared" si="10"/>
        <v>540</v>
      </c>
      <c r="CG25" s="653">
        <f t="shared" si="10"/>
        <v>330</v>
      </c>
      <c r="CH25" s="653">
        <f t="shared" si="25"/>
        <v>2518</v>
      </c>
      <c r="CI25" s="653">
        <f t="shared" si="25"/>
        <v>3913.3</v>
      </c>
      <c r="CJ25" s="653">
        <f t="shared" si="11"/>
        <v>155.4130262112788</v>
      </c>
      <c r="CK25" s="653"/>
      <c r="CN25" s="653"/>
      <c r="CO25" s="653"/>
      <c r="CP25" s="619"/>
      <c r="CQ25" s="652"/>
      <c r="CR25" s="619"/>
      <c r="CS25" s="619"/>
      <c r="CT25" s="654"/>
      <c r="CU25" s="654"/>
      <c r="CV25" s="654"/>
      <c r="CW25" s="654"/>
      <c r="CX25" s="619"/>
      <c r="CY25" s="619"/>
      <c r="CZ25" s="654"/>
      <c r="DA25" s="654"/>
      <c r="DB25" s="654"/>
    </row>
    <row r="26" spans="1:106" ht="12">
      <c r="A26" s="619"/>
      <c r="B26" s="652"/>
      <c r="C26" s="653"/>
      <c r="D26" s="653"/>
      <c r="E26" s="653"/>
      <c r="F26" s="653"/>
      <c r="G26" s="610"/>
      <c r="H26" s="610"/>
      <c r="I26" s="610"/>
      <c r="J26" s="610"/>
      <c r="K26" s="653"/>
      <c r="L26" s="610"/>
      <c r="M26" s="653"/>
      <c r="N26" s="610"/>
      <c r="O26" s="653"/>
      <c r="P26" s="653"/>
      <c r="Q26" s="619"/>
      <c r="R26" s="652"/>
      <c r="S26" s="654"/>
      <c r="T26" s="654"/>
      <c r="U26" s="630"/>
      <c r="V26" s="630"/>
      <c r="W26" s="654"/>
      <c r="X26" s="610"/>
      <c r="Y26" s="654"/>
      <c r="Z26" s="610"/>
      <c r="AA26" s="610"/>
      <c r="AB26" s="612"/>
      <c r="AC26" s="610"/>
      <c r="AD26" s="610"/>
      <c r="AE26" s="610"/>
      <c r="AF26" s="610"/>
      <c r="AG26" s="610"/>
      <c r="AH26" s="610"/>
      <c r="AI26" s="654"/>
      <c r="AJ26" s="656"/>
      <c r="AK26" s="619"/>
      <c r="AL26" s="652"/>
      <c r="AM26" s="610"/>
      <c r="AN26" s="610"/>
      <c r="AO26" s="610"/>
      <c r="AP26" s="654"/>
      <c r="AQ26" s="659"/>
      <c r="AR26" s="630"/>
      <c r="AS26" s="654"/>
      <c r="AT26" s="654"/>
      <c r="AU26" s="654"/>
      <c r="AV26" s="654"/>
      <c r="AW26" s="654"/>
      <c r="AX26" s="610"/>
      <c r="AY26" s="610"/>
      <c r="AZ26" s="653"/>
      <c r="BA26" s="610"/>
      <c r="BC26" s="660"/>
      <c r="BD26" s="654"/>
      <c r="BE26" s="654"/>
      <c r="BF26" s="610"/>
      <c r="BG26" s="610"/>
      <c r="BH26" s="654"/>
      <c r="BI26" s="654"/>
      <c r="BJ26" s="610"/>
      <c r="BK26" s="654"/>
      <c r="BL26" s="619"/>
      <c r="BM26" s="619"/>
      <c r="BN26" s="661"/>
      <c r="BO26" s="661"/>
      <c r="BQ26" s="661"/>
      <c r="BR26" s="661"/>
      <c r="BS26" s="663"/>
      <c r="BU26" s="660"/>
      <c r="BV26" s="664"/>
      <c r="BX26" s="661"/>
      <c r="BY26" s="665"/>
      <c r="BZ26" s="665"/>
      <c r="CA26" s="665"/>
      <c r="CB26" s="653"/>
      <c r="CC26" s="653"/>
      <c r="CD26" s="653"/>
      <c r="CE26" s="653"/>
      <c r="CF26" s="653"/>
      <c r="CG26" s="653"/>
      <c r="CH26" s="653"/>
      <c r="CI26" s="653"/>
      <c r="CJ26" s="653"/>
      <c r="CK26" s="653"/>
      <c r="CN26" s="653"/>
      <c r="CO26" s="610"/>
      <c r="CP26" s="619"/>
      <c r="CQ26" s="652"/>
      <c r="CR26" s="619"/>
      <c r="CS26" s="619"/>
      <c r="CT26" s="610"/>
      <c r="CU26" s="610"/>
      <c r="CV26" s="610"/>
      <c r="CW26" s="610"/>
      <c r="CX26" s="619"/>
      <c r="CY26" s="619"/>
      <c r="CZ26" s="654"/>
      <c r="DA26" s="654"/>
      <c r="DB26" s="654"/>
    </row>
    <row r="27" spans="1:106" ht="12">
      <c r="A27" s="619" t="s">
        <v>252</v>
      </c>
      <c r="B27" s="652" t="s">
        <v>171</v>
      </c>
      <c r="C27" s="653">
        <f aca="true" t="shared" si="26" ref="C27:D30">E27+G27+I27+K27</f>
        <v>850</v>
      </c>
      <c r="D27" s="653">
        <f t="shared" si="26"/>
        <v>524.9</v>
      </c>
      <c r="E27" s="653"/>
      <c r="F27" s="653"/>
      <c r="G27" s="653">
        <v>800</v>
      </c>
      <c r="H27" s="653">
        <v>524.9</v>
      </c>
      <c r="I27" s="653"/>
      <c r="J27" s="653"/>
      <c r="K27" s="653">
        <v>50</v>
      </c>
      <c r="L27" s="653"/>
      <c r="M27" s="653"/>
      <c r="N27" s="653"/>
      <c r="O27" s="653">
        <f aca="true" t="shared" si="27" ref="O27:P30">S27+U27+W27+Y27+AC27+AE27+AG27+AA27</f>
        <v>410</v>
      </c>
      <c r="P27" s="653">
        <f t="shared" si="27"/>
        <v>272.4</v>
      </c>
      <c r="Q27" s="619" t="s">
        <v>252</v>
      </c>
      <c r="R27" s="652" t="s">
        <v>171</v>
      </c>
      <c r="S27" s="654">
        <v>210</v>
      </c>
      <c r="T27" s="654">
        <v>272.4</v>
      </c>
      <c r="U27" s="655"/>
      <c r="V27" s="655"/>
      <c r="W27" s="654"/>
      <c r="X27" s="654"/>
      <c r="Y27" s="654"/>
      <c r="Z27" s="654"/>
      <c r="AA27" s="654"/>
      <c r="AB27" s="656"/>
      <c r="AC27" s="654"/>
      <c r="AD27" s="654"/>
      <c r="AE27" s="654"/>
      <c r="AF27" s="654"/>
      <c r="AG27" s="654">
        <v>200</v>
      </c>
      <c r="AH27" s="654"/>
      <c r="AI27" s="654">
        <f aca="true" t="shared" si="28" ref="AI27:AJ30">C27+M27+O27</f>
        <v>1260</v>
      </c>
      <c r="AJ27" s="656">
        <f t="shared" si="28"/>
        <v>797.3</v>
      </c>
      <c r="AK27" s="619" t="s">
        <v>252</v>
      </c>
      <c r="AL27" s="652" t="s">
        <v>171</v>
      </c>
      <c r="AM27" s="654">
        <v>100</v>
      </c>
      <c r="AN27" s="654"/>
      <c r="AO27" s="654">
        <v>15</v>
      </c>
      <c r="AP27" s="654">
        <v>181</v>
      </c>
      <c r="AQ27" s="659"/>
      <c r="AR27" s="655"/>
      <c r="AS27" s="654">
        <f t="shared" si="3"/>
        <v>115</v>
      </c>
      <c r="AT27" s="654">
        <f t="shared" si="3"/>
        <v>181</v>
      </c>
      <c r="AU27" s="654">
        <f aca="true" t="shared" si="29" ref="AU27:AV30">AI27+AS27</f>
        <v>1375</v>
      </c>
      <c r="AV27" s="654">
        <f t="shared" si="29"/>
        <v>978.3</v>
      </c>
      <c r="AW27" s="654">
        <f t="shared" si="8"/>
        <v>71.1490909090909</v>
      </c>
      <c r="AX27" s="653"/>
      <c r="AY27" s="653"/>
      <c r="AZ27" s="653"/>
      <c r="BA27" s="653"/>
      <c r="BB27" s="617" t="s">
        <v>252</v>
      </c>
      <c r="BC27" s="660" t="s">
        <v>171</v>
      </c>
      <c r="BD27" s="654"/>
      <c r="BE27" s="654"/>
      <c r="BF27" s="654"/>
      <c r="BG27" s="654"/>
      <c r="BH27" s="654"/>
      <c r="BI27" s="654"/>
      <c r="BJ27" s="654"/>
      <c r="BK27" s="654"/>
      <c r="BL27" s="619"/>
      <c r="BM27" s="619"/>
      <c r="BN27" s="661">
        <f aca="true" t="shared" si="30" ref="BN27:BO30">AX27+AZ27+BD27+BF27+BH27+BJ27+BL27</f>
        <v>0</v>
      </c>
      <c r="BO27" s="661">
        <f t="shared" si="30"/>
        <v>0</v>
      </c>
      <c r="BQ27" s="661">
        <f aca="true" t="shared" si="31" ref="BQ27:BR30">AU27+BN27</f>
        <v>1375</v>
      </c>
      <c r="BR27" s="661">
        <f t="shared" si="31"/>
        <v>978.3</v>
      </c>
      <c r="BS27" s="663">
        <f t="shared" si="9"/>
        <v>71.1490909090909</v>
      </c>
      <c r="BT27" s="617" t="s">
        <v>252</v>
      </c>
      <c r="BU27" s="660" t="s">
        <v>171</v>
      </c>
      <c r="BV27" s="664">
        <v>280</v>
      </c>
      <c r="BW27" s="661">
        <v>70</v>
      </c>
      <c r="BX27" s="661">
        <v>250</v>
      </c>
      <c r="BY27" s="665"/>
      <c r="BZ27" s="665"/>
      <c r="CA27" s="665"/>
      <c r="CB27" s="653"/>
      <c r="CC27" s="653"/>
      <c r="CD27" s="653">
        <v>10</v>
      </c>
      <c r="CE27" s="653">
        <v>19.7</v>
      </c>
      <c r="CF27" s="653">
        <f t="shared" si="10"/>
        <v>540</v>
      </c>
      <c r="CG27" s="653">
        <f t="shared" si="10"/>
        <v>89.7</v>
      </c>
      <c r="CH27" s="653">
        <f aca="true" t="shared" si="32" ref="CH27:CI30">BQ27+CF27</f>
        <v>1915</v>
      </c>
      <c r="CI27" s="653">
        <f t="shared" si="32"/>
        <v>1068</v>
      </c>
      <c r="CJ27" s="653">
        <f t="shared" si="11"/>
        <v>55.77023498694517</v>
      </c>
      <c r="CK27" s="653"/>
      <c r="CN27" s="653"/>
      <c r="CO27" s="653"/>
      <c r="CP27" s="619"/>
      <c r="CQ27" s="652"/>
      <c r="CR27" s="619"/>
      <c r="CS27" s="619"/>
      <c r="CT27" s="654"/>
      <c r="CU27" s="654"/>
      <c r="CV27" s="654"/>
      <c r="CW27" s="654"/>
      <c r="CX27" s="619"/>
      <c r="CY27" s="619"/>
      <c r="CZ27" s="654"/>
      <c r="DA27" s="654"/>
      <c r="DB27" s="654"/>
    </row>
    <row r="28" spans="1:106" ht="12">
      <c r="A28" s="619" t="s">
        <v>253</v>
      </c>
      <c r="B28" s="652" t="s">
        <v>172</v>
      </c>
      <c r="C28" s="653">
        <f t="shared" si="26"/>
        <v>1550</v>
      </c>
      <c r="D28" s="653">
        <f t="shared" si="26"/>
        <v>115</v>
      </c>
      <c r="E28" s="653"/>
      <c r="F28" s="653"/>
      <c r="G28" s="653">
        <v>1500</v>
      </c>
      <c r="H28" s="653">
        <v>115</v>
      </c>
      <c r="I28" s="653"/>
      <c r="J28" s="653"/>
      <c r="K28" s="653">
        <v>50</v>
      </c>
      <c r="L28" s="653"/>
      <c r="M28" s="653"/>
      <c r="N28" s="653"/>
      <c r="O28" s="653">
        <f t="shared" si="27"/>
        <v>700</v>
      </c>
      <c r="P28" s="653">
        <f t="shared" si="27"/>
        <v>266.8</v>
      </c>
      <c r="Q28" s="619" t="s">
        <v>253</v>
      </c>
      <c r="R28" s="652" t="s">
        <v>172</v>
      </c>
      <c r="S28" s="654">
        <v>200</v>
      </c>
      <c r="T28" s="654">
        <v>266.8</v>
      </c>
      <c r="U28" s="655"/>
      <c r="V28" s="655"/>
      <c r="W28" s="654">
        <v>500</v>
      </c>
      <c r="X28" s="654"/>
      <c r="Y28" s="654"/>
      <c r="Z28" s="654"/>
      <c r="AA28" s="654"/>
      <c r="AB28" s="656"/>
      <c r="AC28" s="654"/>
      <c r="AD28" s="654"/>
      <c r="AE28" s="654"/>
      <c r="AF28" s="654"/>
      <c r="AG28" s="654"/>
      <c r="AH28" s="654"/>
      <c r="AI28" s="654">
        <f t="shared" si="28"/>
        <v>2250</v>
      </c>
      <c r="AJ28" s="656">
        <f t="shared" si="28"/>
        <v>381.8</v>
      </c>
      <c r="AK28" s="619" t="s">
        <v>253</v>
      </c>
      <c r="AL28" s="652" t="s">
        <v>172</v>
      </c>
      <c r="AM28" s="654">
        <v>55</v>
      </c>
      <c r="AN28" s="654"/>
      <c r="AO28" s="654">
        <v>20</v>
      </c>
      <c r="AP28" s="654"/>
      <c r="AQ28" s="659">
        <v>50</v>
      </c>
      <c r="AR28" s="655">
        <v>100</v>
      </c>
      <c r="AS28" s="654">
        <f t="shared" si="3"/>
        <v>125</v>
      </c>
      <c r="AT28" s="654">
        <f t="shared" si="3"/>
        <v>100</v>
      </c>
      <c r="AU28" s="654">
        <f t="shared" si="29"/>
        <v>2375</v>
      </c>
      <c r="AV28" s="654">
        <f t="shared" si="29"/>
        <v>481.8</v>
      </c>
      <c r="AW28" s="654">
        <f t="shared" si="8"/>
        <v>20.286315789473687</v>
      </c>
      <c r="AX28" s="653"/>
      <c r="AY28" s="653"/>
      <c r="AZ28" s="654"/>
      <c r="BA28" s="653"/>
      <c r="BB28" s="617" t="s">
        <v>253</v>
      </c>
      <c r="BC28" s="660" t="s">
        <v>172</v>
      </c>
      <c r="BD28" s="654"/>
      <c r="BE28" s="654"/>
      <c r="BF28" s="654"/>
      <c r="BG28" s="654"/>
      <c r="BH28" s="654"/>
      <c r="BI28" s="654"/>
      <c r="BJ28" s="654"/>
      <c r="BK28" s="654"/>
      <c r="BL28" s="619"/>
      <c r="BM28" s="619"/>
      <c r="BN28" s="661">
        <f t="shared" si="30"/>
        <v>0</v>
      </c>
      <c r="BO28" s="661">
        <f t="shared" si="30"/>
        <v>0</v>
      </c>
      <c r="BQ28" s="661">
        <f t="shared" si="31"/>
        <v>2375</v>
      </c>
      <c r="BR28" s="661">
        <f t="shared" si="31"/>
        <v>481.8</v>
      </c>
      <c r="BS28" s="663">
        <f t="shared" si="9"/>
        <v>20.286315789473687</v>
      </c>
      <c r="BT28" s="617" t="s">
        <v>253</v>
      </c>
      <c r="BU28" s="660" t="s">
        <v>172</v>
      </c>
      <c r="BV28" s="664">
        <v>280</v>
      </c>
      <c r="BW28" s="661">
        <v>230</v>
      </c>
      <c r="BX28" s="661">
        <v>300</v>
      </c>
      <c r="BY28" s="665">
        <v>254.2</v>
      </c>
      <c r="BZ28" s="665"/>
      <c r="CA28" s="665"/>
      <c r="CB28" s="653"/>
      <c r="CC28" s="653"/>
      <c r="CD28" s="653">
        <v>10</v>
      </c>
      <c r="CE28" s="653"/>
      <c r="CF28" s="653">
        <f t="shared" si="10"/>
        <v>590</v>
      </c>
      <c r="CG28" s="653">
        <f t="shared" si="10"/>
        <v>484.2</v>
      </c>
      <c r="CH28" s="653">
        <f t="shared" si="32"/>
        <v>2965</v>
      </c>
      <c r="CI28" s="653">
        <f t="shared" si="32"/>
        <v>966</v>
      </c>
      <c r="CJ28" s="653">
        <f t="shared" si="11"/>
        <v>32.58010118043845</v>
      </c>
      <c r="CK28" s="653"/>
      <c r="CN28" s="654"/>
      <c r="CO28" s="653"/>
      <c r="CP28" s="619"/>
      <c r="CQ28" s="652"/>
      <c r="CR28" s="619"/>
      <c r="CS28" s="619"/>
      <c r="CT28" s="654"/>
      <c r="CU28" s="654"/>
      <c r="CV28" s="654"/>
      <c r="CW28" s="654"/>
      <c r="CX28" s="619"/>
      <c r="CY28" s="619"/>
      <c r="CZ28" s="654"/>
      <c r="DA28" s="654"/>
      <c r="DB28" s="654"/>
    </row>
    <row r="29" spans="1:106" ht="11.25" customHeight="1">
      <c r="A29" s="619" t="s">
        <v>254</v>
      </c>
      <c r="B29" s="652" t="s">
        <v>173</v>
      </c>
      <c r="C29" s="653">
        <f t="shared" si="26"/>
        <v>550</v>
      </c>
      <c r="D29" s="653">
        <f t="shared" si="26"/>
        <v>301.7</v>
      </c>
      <c r="E29" s="653"/>
      <c r="F29" s="653"/>
      <c r="G29" s="653">
        <v>500</v>
      </c>
      <c r="H29" s="653">
        <v>301.7</v>
      </c>
      <c r="I29" s="653"/>
      <c r="J29" s="653"/>
      <c r="K29" s="653">
        <v>50</v>
      </c>
      <c r="L29" s="653"/>
      <c r="M29" s="653"/>
      <c r="N29" s="653">
        <v>30</v>
      </c>
      <c r="O29" s="653">
        <f t="shared" si="27"/>
        <v>1250</v>
      </c>
      <c r="P29" s="653">
        <f t="shared" si="27"/>
        <v>10364.5</v>
      </c>
      <c r="Q29" s="619" t="s">
        <v>254</v>
      </c>
      <c r="R29" s="652" t="s">
        <v>173</v>
      </c>
      <c r="S29" s="654">
        <v>250</v>
      </c>
      <c r="T29" s="654">
        <v>407.4</v>
      </c>
      <c r="U29" s="655"/>
      <c r="V29" s="655">
        <v>2042</v>
      </c>
      <c r="W29" s="654">
        <v>1000</v>
      </c>
      <c r="X29" s="654">
        <v>6715.1</v>
      </c>
      <c r="Y29" s="654"/>
      <c r="Z29" s="654"/>
      <c r="AA29" s="654"/>
      <c r="AB29" s="656"/>
      <c r="AC29" s="654"/>
      <c r="AD29" s="654"/>
      <c r="AE29" s="654"/>
      <c r="AF29" s="654"/>
      <c r="AG29" s="654"/>
      <c r="AH29" s="654">
        <v>1200</v>
      </c>
      <c r="AI29" s="654">
        <f t="shared" si="28"/>
        <v>1800</v>
      </c>
      <c r="AJ29" s="656">
        <f t="shared" si="28"/>
        <v>10696.2</v>
      </c>
      <c r="AK29" s="619" t="s">
        <v>254</v>
      </c>
      <c r="AL29" s="652" t="s">
        <v>173</v>
      </c>
      <c r="AM29" s="654">
        <v>120</v>
      </c>
      <c r="AN29" s="654"/>
      <c r="AO29" s="654"/>
      <c r="AP29" s="654">
        <v>1125</v>
      </c>
      <c r="AQ29" s="659">
        <v>125</v>
      </c>
      <c r="AR29" s="655"/>
      <c r="AS29" s="654">
        <f t="shared" si="3"/>
        <v>245</v>
      </c>
      <c r="AT29" s="654">
        <f t="shared" si="3"/>
        <v>1125</v>
      </c>
      <c r="AU29" s="654">
        <f t="shared" si="29"/>
        <v>2045</v>
      </c>
      <c r="AV29" s="654">
        <f t="shared" si="29"/>
        <v>11821.2</v>
      </c>
      <c r="AW29" s="654">
        <f t="shared" si="8"/>
        <v>578.0537897310513</v>
      </c>
      <c r="AX29" s="653"/>
      <c r="AY29" s="653"/>
      <c r="AZ29" s="653"/>
      <c r="BA29" s="653"/>
      <c r="BB29" s="617" t="s">
        <v>254</v>
      </c>
      <c r="BC29" s="660" t="s">
        <v>173</v>
      </c>
      <c r="BD29" s="654"/>
      <c r="BE29" s="654"/>
      <c r="BF29" s="654"/>
      <c r="BG29" s="654"/>
      <c r="BH29" s="654"/>
      <c r="BI29" s="654"/>
      <c r="BJ29" s="654"/>
      <c r="BK29" s="654"/>
      <c r="BL29" s="619"/>
      <c r="BM29" s="619"/>
      <c r="BN29" s="661">
        <f t="shared" si="30"/>
        <v>0</v>
      </c>
      <c r="BO29" s="661">
        <f t="shared" si="30"/>
        <v>0</v>
      </c>
      <c r="BQ29" s="661">
        <f t="shared" si="31"/>
        <v>2045</v>
      </c>
      <c r="BR29" s="661">
        <f t="shared" si="31"/>
        <v>11821.2</v>
      </c>
      <c r="BS29" s="663">
        <f t="shared" si="9"/>
        <v>578.0537897310513</v>
      </c>
      <c r="BT29" s="617" t="s">
        <v>254</v>
      </c>
      <c r="BU29" s="660" t="s">
        <v>173</v>
      </c>
      <c r="BV29" s="664">
        <v>380</v>
      </c>
      <c r="BW29" s="661">
        <v>653.5</v>
      </c>
      <c r="BX29" s="661">
        <v>300</v>
      </c>
      <c r="BY29" s="665">
        <v>18</v>
      </c>
      <c r="BZ29" s="665"/>
      <c r="CA29" s="665"/>
      <c r="CB29" s="653"/>
      <c r="CC29" s="653"/>
      <c r="CD29" s="653">
        <v>10</v>
      </c>
      <c r="CE29" s="653">
        <v>3.5</v>
      </c>
      <c r="CF29" s="653">
        <f t="shared" si="10"/>
        <v>690</v>
      </c>
      <c r="CG29" s="653">
        <f t="shared" si="10"/>
        <v>675</v>
      </c>
      <c r="CH29" s="653">
        <f t="shared" si="32"/>
        <v>2735</v>
      </c>
      <c r="CI29" s="653">
        <f t="shared" si="32"/>
        <v>12496.2</v>
      </c>
      <c r="CJ29" s="653">
        <f t="shared" si="11"/>
        <v>456.89945155393053</v>
      </c>
      <c r="CK29" s="653"/>
      <c r="CN29" s="653"/>
      <c r="CO29" s="653"/>
      <c r="CP29" s="619"/>
      <c r="CQ29" s="652"/>
      <c r="CR29" s="619"/>
      <c r="CS29" s="619"/>
      <c r="CT29" s="654"/>
      <c r="CU29" s="654"/>
      <c r="CV29" s="654"/>
      <c r="CW29" s="654"/>
      <c r="CX29" s="619"/>
      <c r="CY29" s="619"/>
      <c r="CZ29" s="654"/>
      <c r="DA29" s="654"/>
      <c r="DB29" s="654"/>
    </row>
    <row r="30" spans="1:106" ht="12">
      <c r="A30" s="619" t="s">
        <v>255</v>
      </c>
      <c r="B30" s="652" t="s">
        <v>174</v>
      </c>
      <c r="C30" s="653">
        <f t="shared" si="26"/>
        <v>800</v>
      </c>
      <c r="D30" s="653">
        <f t="shared" si="26"/>
        <v>343.9</v>
      </c>
      <c r="E30" s="653"/>
      <c r="F30" s="653"/>
      <c r="G30" s="653">
        <v>800</v>
      </c>
      <c r="H30" s="653">
        <v>343.9</v>
      </c>
      <c r="I30" s="653"/>
      <c r="J30" s="653"/>
      <c r="K30" s="653"/>
      <c r="L30" s="653"/>
      <c r="M30" s="653"/>
      <c r="N30" s="653">
        <v>50</v>
      </c>
      <c r="O30" s="653">
        <f t="shared" si="27"/>
        <v>350</v>
      </c>
      <c r="P30" s="653">
        <f t="shared" si="27"/>
        <v>888.5</v>
      </c>
      <c r="Q30" s="619" t="s">
        <v>255</v>
      </c>
      <c r="R30" s="652" t="s">
        <v>174</v>
      </c>
      <c r="S30" s="654">
        <v>200</v>
      </c>
      <c r="T30" s="654">
        <v>323.9</v>
      </c>
      <c r="U30" s="655"/>
      <c r="V30" s="655"/>
      <c r="W30" s="654">
        <v>150</v>
      </c>
      <c r="X30" s="654">
        <v>564.6</v>
      </c>
      <c r="Y30" s="654"/>
      <c r="Z30" s="654"/>
      <c r="AA30" s="654"/>
      <c r="AB30" s="656"/>
      <c r="AC30" s="654"/>
      <c r="AD30" s="654"/>
      <c r="AE30" s="654"/>
      <c r="AF30" s="654"/>
      <c r="AG30" s="654"/>
      <c r="AH30" s="654"/>
      <c r="AI30" s="654">
        <f t="shared" si="28"/>
        <v>1150</v>
      </c>
      <c r="AJ30" s="656">
        <f t="shared" si="28"/>
        <v>1282.4</v>
      </c>
      <c r="AK30" s="619" t="s">
        <v>255</v>
      </c>
      <c r="AL30" s="652" t="s">
        <v>174</v>
      </c>
      <c r="AM30" s="654"/>
      <c r="AN30" s="654">
        <v>10.6</v>
      </c>
      <c r="AO30" s="654"/>
      <c r="AP30" s="654">
        <v>20</v>
      </c>
      <c r="AQ30" s="659"/>
      <c r="AR30" s="655">
        <v>350</v>
      </c>
      <c r="AS30" s="654">
        <f t="shared" si="3"/>
        <v>0</v>
      </c>
      <c r="AT30" s="654">
        <f t="shared" si="3"/>
        <v>380.6</v>
      </c>
      <c r="AU30" s="654">
        <f t="shared" si="29"/>
        <v>1150</v>
      </c>
      <c r="AV30" s="654">
        <f t="shared" si="29"/>
        <v>1663</v>
      </c>
      <c r="AW30" s="654">
        <f t="shared" si="8"/>
        <v>144.6086956521739</v>
      </c>
      <c r="AX30" s="653"/>
      <c r="AY30" s="653"/>
      <c r="AZ30" s="653"/>
      <c r="BA30" s="653"/>
      <c r="BB30" s="617" t="s">
        <v>255</v>
      </c>
      <c r="BC30" s="660" t="s">
        <v>174</v>
      </c>
      <c r="BD30" s="654"/>
      <c r="BE30" s="654"/>
      <c r="BF30" s="654"/>
      <c r="BG30" s="654"/>
      <c r="BH30" s="610"/>
      <c r="BI30" s="610"/>
      <c r="BJ30" s="654"/>
      <c r="BK30" s="654"/>
      <c r="BL30" s="619"/>
      <c r="BM30" s="619"/>
      <c r="BN30" s="661">
        <f t="shared" si="30"/>
        <v>0</v>
      </c>
      <c r="BO30" s="661">
        <f t="shared" si="30"/>
        <v>0</v>
      </c>
      <c r="BQ30" s="661">
        <f t="shared" si="31"/>
        <v>1150</v>
      </c>
      <c r="BR30" s="661">
        <f t="shared" si="31"/>
        <v>1663</v>
      </c>
      <c r="BS30" s="663">
        <f t="shared" si="9"/>
        <v>144.6086956521739</v>
      </c>
      <c r="BT30" s="617" t="s">
        <v>255</v>
      </c>
      <c r="BU30" s="660" t="s">
        <v>174</v>
      </c>
      <c r="BV30" s="664">
        <v>254</v>
      </c>
      <c r="BW30" s="661">
        <v>50</v>
      </c>
      <c r="BX30" s="661">
        <v>300</v>
      </c>
      <c r="BY30" s="665">
        <v>116.2</v>
      </c>
      <c r="BZ30" s="665"/>
      <c r="CA30" s="665"/>
      <c r="CB30" s="653"/>
      <c r="CC30" s="653"/>
      <c r="CD30" s="653">
        <v>10</v>
      </c>
      <c r="CE30" s="653">
        <v>5.6</v>
      </c>
      <c r="CF30" s="653">
        <f t="shared" si="10"/>
        <v>564</v>
      </c>
      <c r="CG30" s="653">
        <f t="shared" si="10"/>
        <v>171.79999999999998</v>
      </c>
      <c r="CH30" s="653">
        <f t="shared" si="32"/>
        <v>1714</v>
      </c>
      <c r="CI30" s="653">
        <f t="shared" si="32"/>
        <v>1834.8</v>
      </c>
      <c r="CJ30" s="653">
        <f t="shared" si="11"/>
        <v>107.04784130688448</v>
      </c>
      <c r="CK30" s="653"/>
      <c r="CN30" s="653"/>
      <c r="CO30" s="653"/>
      <c r="CP30" s="619"/>
      <c r="CQ30" s="652"/>
      <c r="CR30" s="619"/>
      <c r="CS30" s="619"/>
      <c r="CT30" s="654"/>
      <c r="CU30" s="654"/>
      <c r="CV30" s="654"/>
      <c r="CW30" s="654"/>
      <c r="CX30" s="619"/>
      <c r="CY30" s="619"/>
      <c r="CZ30" s="654"/>
      <c r="DA30" s="654"/>
      <c r="DB30" s="654"/>
    </row>
    <row r="31" spans="1:106" ht="12">
      <c r="A31" s="619"/>
      <c r="B31" s="652"/>
      <c r="C31" s="653"/>
      <c r="D31" s="653"/>
      <c r="E31" s="653"/>
      <c r="F31" s="653"/>
      <c r="G31" s="610"/>
      <c r="H31" s="610"/>
      <c r="I31" s="610"/>
      <c r="J31" s="610"/>
      <c r="K31" s="653"/>
      <c r="L31" s="610"/>
      <c r="M31" s="653"/>
      <c r="N31" s="610"/>
      <c r="O31" s="653"/>
      <c r="P31" s="653"/>
      <c r="Q31" s="619"/>
      <c r="R31" s="652"/>
      <c r="S31" s="654"/>
      <c r="T31" s="654"/>
      <c r="U31" s="630"/>
      <c r="V31" s="630"/>
      <c r="W31" s="654"/>
      <c r="X31" s="610"/>
      <c r="Y31" s="654"/>
      <c r="Z31" s="610"/>
      <c r="AA31" s="610"/>
      <c r="AB31" s="612"/>
      <c r="AC31" s="610"/>
      <c r="AD31" s="610"/>
      <c r="AE31" s="610"/>
      <c r="AF31" s="610"/>
      <c r="AG31" s="610"/>
      <c r="AH31" s="610"/>
      <c r="AI31" s="654"/>
      <c r="AJ31" s="656"/>
      <c r="AK31" s="619"/>
      <c r="AL31" s="652"/>
      <c r="AM31" s="610"/>
      <c r="AN31" s="610"/>
      <c r="AO31" s="610"/>
      <c r="AP31" s="654"/>
      <c r="AQ31" s="659"/>
      <c r="AR31" s="630"/>
      <c r="AS31" s="654"/>
      <c r="AT31" s="654"/>
      <c r="AU31" s="654"/>
      <c r="AV31" s="654"/>
      <c r="AW31" s="654"/>
      <c r="AX31" s="610"/>
      <c r="AY31" s="610"/>
      <c r="AZ31" s="653"/>
      <c r="BA31" s="610"/>
      <c r="BC31" s="660"/>
      <c r="BD31" s="654"/>
      <c r="BE31" s="654"/>
      <c r="BF31" s="610"/>
      <c r="BG31" s="610"/>
      <c r="BH31" s="654"/>
      <c r="BI31" s="654"/>
      <c r="BJ31" s="610"/>
      <c r="BK31" s="654"/>
      <c r="BL31" s="619"/>
      <c r="BM31" s="619"/>
      <c r="BN31" s="661"/>
      <c r="BO31" s="661"/>
      <c r="BQ31" s="661"/>
      <c r="BR31" s="661"/>
      <c r="BS31" s="663"/>
      <c r="BU31" s="660"/>
      <c r="BV31" s="664"/>
      <c r="BY31" s="665"/>
      <c r="BZ31" s="665"/>
      <c r="CA31" s="665"/>
      <c r="CB31" s="653"/>
      <c r="CC31" s="653"/>
      <c r="CD31" s="653"/>
      <c r="CE31" s="653"/>
      <c r="CF31" s="653"/>
      <c r="CG31" s="653"/>
      <c r="CH31" s="653"/>
      <c r="CI31" s="653"/>
      <c r="CJ31" s="653"/>
      <c r="CK31" s="653"/>
      <c r="CN31" s="653"/>
      <c r="CO31" s="610"/>
      <c r="CP31" s="619"/>
      <c r="CQ31" s="652"/>
      <c r="CR31" s="619"/>
      <c r="CS31" s="619"/>
      <c r="CT31" s="610"/>
      <c r="CU31" s="610"/>
      <c r="CV31" s="610"/>
      <c r="CW31" s="610"/>
      <c r="CX31" s="619"/>
      <c r="CY31" s="619"/>
      <c r="CZ31" s="654"/>
      <c r="DA31" s="654"/>
      <c r="DB31" s="654"/>
    </row>
    <row r="32" spans="1:106" ht="12">
      <c r="A32" s="619" t="s">
        <v>256</v>
      </c>
      <c r="B32" s="652" t="s">
        <v>175</v>
      </c>
      <c r="C32" s="653">
        <f aca="true" t="shared" si="33" ref="C32:D36">E32+G32+I32+K32</f>
        <v>575</v>
      </c>
      <c r="D32" s="653">
        <f t="shared" si="33"/>
        <v>213.4</v>
      </c>
      <c r="E32" s="653"/>
      <c r="F32" s="653"/>
      <c r="G32" s="653">
        <v>575</v>
      </c>
      <c r="H32" s="653">
        <v>213.4</v>
      </c>
      <c r="I32" s="653"/>
      <c r="J32" s="653"/>
      <c r="K32" s="653"/>
      <c r="L32" s="653"/>
      <c r="M32" s="653"/>
      <c r="N32" s="653"/>
      <c r="O32" s="653">
        <f aca="true" t="shared" si="34" ref="O32:P35">S32+U32+W32+Y32+AC32+AE32+AG32+AA32</f>
        <v>750</v>
      </c>
      <c r="P32" s="653">
        <f t="shared" si="34"/>
        <v>37727.2</v>
      </c>
      <c r="Q32" s="619" t="s">
        <v>256</v>
      </c>
      <c r="R32" s="652" t="s">
        <v>175</v>
      </c>
      <c r="S32" s="654">
        <v>250</v>
      </c>
      <c r="T32" s="654">
        <v>190.9</v>
      </c>
      <c r="U32" s="655"/>
      <c r="V32" s="655"/>
      <c r="W32" s="654">
        <v>500</v>
      </c>
      <c r="X32" s="654">
        <v>1536.3</v>
      </c>
      <c r="Y32" s="654"/>
      <c r="Z32" s="654"/>
      <c r="AA32" s="654"/>
      <c r="AB32" s="656">
        <v>36000</v>
      </c>
      <c r="AC32" s="654"/>
      <c r="AD32" s="654"/>
      <c r="AE32" s="654"/>
      <c r="AF32" s="654"/>
      <c r="AG32" s="654"/>
      <c r="AH32" s="654"/>
      <c r="AI32" s="654">
        <f aca="true" t="shared" si="35" ref="AI32:AJ36">C32+M32+O32</f>
        <v>1325</v>
      </c>
      <c r="AJ32" s="656">
        <f t="shared" si="35"/>
        <v>37940.6</v>
      </c>
      <c r="AK32" s="619" t="s">
        <v>256</v>
      </c>
      <c r="AL32" s="652" t="s">
        <v>175</v>
      </c>
      <c r="AM32" s="654"/>
      <c r="AN32" s="654">
        <v>10</v>
      </c>
      <c r="AO32" s="654"/>
      <c r="AP32" s="654"/>
      <c r="AQ32" s="659"/>
      <c r="AR32" s="655"/>
      <c r="AS32" s="654">
        <f t="shared" si="3"/>
        <v>0</v>
      </c>
      <c r="AT32" s="654">
        <f t="shared" si="3"/>
        <v>10</v>
      </c>
      <c r="AU32" s="654">
        <f aca="true" t="shared" si="36" ref="AU32:AV36">AI32+AS32</f>
        <v>1325</v>
      </c>
      <c r="AV32" s="654">
        <f t="shared" si="36"/>
        <v>37950.6</v>
      </c>
      <c r="AW32" s="654">
        <f t="shared" si="8"/>
        <v>2864.196226415094</v>
      </c>
      <c r="AX32" s="653"/>
      <c r="AY32" s="653"/>
      <c r="AZ32" s="653"/>
      <c r="BA32" s="653"/>
      <c r="BB32" s="617" t="s">
        <v>256</v>
      </c>
      <c r="BC32" s="660" t="s">
        <v>175</v>
      </c>
      <c r="BD32" s="654"/>
      <c r="BE32" s="654"/>
      <c r="BF32" s="654"/>
      <c r="BG32" s="654"/>
      <c r="BH32" s="654"/>
      <c r="BI32" s="654"/>
      <c r="BJ32" s="654"/>
      <c r="BK32" s="654"/>
      <c r="BL32" s="619"/>
      <c r="BM32" s="619"/>
      <c r="BN32" s="661">
        <f aca="true" t="shared" si="37" ref="BN32:BO35">AX32+AZ32+BD32+BF32+BH32+BJ32+BL32</f>
        <v>0</v>
      </c>
      <c r="BO32" s="661">
        <f t="shared" si="37"/>
        <v>0</v>
      </c>
      <c r="BQ32" s="661">
        <f aca="true" t="shared" si="38" ref="BQ32:BR36">AU32+BN32</f>
        <v>1325</v>
      </c>
      <c r="BR32" s="661">
        <f t="shared" si="38"/>
        <v>37950.6</v>
      </c>
      <c r="BS32" s="663">
        <f t="shared" si="9"/>
        <v>2864.196226415094</v>
      </c>
      <c r="BT32" s="617" t="s">
        <v>256</v>
      </c>
      <c r="BU32" s="660" t="s">
        <v>175</v>
      </c>
      <c r="BV32" s="664">
        <v>200</v>
      </c>
      <c r="BW32" s="661">
        <v>285</v>
      </c>
      <c r="BX32" s="661">
        <v>100</v>
      </c>
      <c r="BY32" s="665">
        <v>100</v>
      </c>
      <c r="BZ32" s="665"/>
      <c r="CA32" s="665"/>
      <c r="CB32" s="653"/>
      <c r="CC32" s="653"/>
      <c r="CD32" s="653">
        <v>10</v>
      </c>
      <c r="CE32" s="653"/>
      <c r="CF32" s="653">
        <f t="shared" si="10"/>
        <v>310</v>
      </c>
      <c r="CG32" s="653">
        <f t="shared" si="10"/>
        <v>385</v>
      </c>
      <c r="CH32" s="653">
        <f aca="true" t="shared" si="39" ref="CH32:CI35">BQ32+CF32</f>
        <v>1635</v>
      </c>
      <c r="CI32" s="653">
        <f t="shared" si="39"/>
        <v>38335.6</v>
      </c>
      <c r="CJ32" s="666">
        <f t="shared" si="11"/>
        <v>2344.68501529052</v>
      </c>
      <c r="CK32" s="653"/>
      <c r="CN32" s="653"/>
      <c r="CO32" s="653"/>
      <c r="CP32" s="619"/>
      <c r="CQ32" s="652"/>
      <c r="CR32" s="619"/>
      <c r="CS32" s="619"/>
      <c r="CT32" s="654"/>
      <c r="CU32" s="654"/>
      <c r="CV32" s="654"/>
      <c r="CW32" s="654"/>
      <c r="CX32" s="619"/>
      <c r="CY32" s="619"/>
      <c r="CZ32" s="654"/>
      <c r="DA32" s="654"/>
      <c r="DB32" s="654"/>
    </row>
    <row r="33" spans="1:106" ht="12">
      <c r="A33" s="619" t="s">
        <v>257</v>
      </c>
      <c r="B33" s="652" t="s">
        <v>176</v>
      </c>
      <c r="C33" s="653">
        <f t="shared" si="33"/>
        <v>11230</v>
      </c>
      <c r="D33" s="653">
        <f t="shared" si="33"/>
        <v>22375.7</v>
      </c>
      <c r="E33" s="653"/>
      <c r="F33" s="653"/>
      <c r="G33" s="653">
        <v>8000</v>
      </c>
      <c r="H33" s="653">
        <v>22095.7</v>
      </c>
      <c r="I33" s="653"/>
      <c r="J33" s="653"/>
      <c r="K33" s="653">
        <v>3230</v>
      </c>
      <c r="L33" s="653">
        <v>280</v>
      </c>
      <c r="M33" s="653"/>
      <c r="N33" s="653">
        <v>150</v>
      </c>
      <c r="O33" s="653">
        <f t="shared" si="34"/>
        <v>5800</v>
      </c>
      <c r="P33" s="653">
        <f t="shared" si="34"/>
        <v>93601.6</v>
      </c>
      <c r="Q33" s="619" t="s">
        <v>257</v>
      </c>
      <c r="R33" s="652" t="s">
        <v>176</v>
      </c>
      <c r="S33" s="654">
        <v>1260</v>
      </c>
      <c r="T33" s="654">
        <v>660.8</v>
      </c>
      <c r="U33" s="655"/>
      <c r="V33" s="655"/>
      <c r="W33" s="654"/>
      <c r="X33" s="654"/>
      <c r="Y33" s="654"/>
      <c r="Z33" s="654"/>
      <c r="AA33" s="654"/>
      <c r="AB33" s="656">
        <v>92000</v>
      </c>
      <c r="AC33" s="654"/>
      <c r="AD33" s="654"/>
      <c r="AE33" s="654"/>
      <c r="AF33" s="654"/>
      <c r="AG33" s="654">
        <v>4540</v>
      </c>
      <c r="AH33" s="654">
        <v>940.8</v>
      </c>
      <c r="AI33" s="654">
        <f t="shared" si="35"/>
        <v>17030</v>
      </c>
      <c r="AJ33" s="667">
        <f t="shared" si="35"/>
        <v>116127.3</v>
      </c>
      <c r="AK33" s="619" t="s">
        <v>257</v>
      </c>
      <c r="AL33" s="652" t="s">
        <v>176</v>
      </c>
      <c r="AM33" s="654">
        <v>110</v>
      </c>
      <c r="AN33" s="654">
        <v>34.7</v>
      </c>
      <c r="AO33" s="654">
        <v>40</v>
      </c>
      <c r="AP33" s="654"/>
      <c r="AQ33" s="659">
        <v>125</v>
      </c>
      <c r="AR33" s="655">
        <v>101.2</v>
      </c>
      <c r="AS33" s="654">
        <f t="shared" si="3"/>
        <v>275</v>
      </c>
      <c r="AT33" s="654">
        <f t="shared" si="3"/>
        <v>135.9</v>
      </c>
      <c r="AU33" s="654">
        <f t="shared" si="36"/>
        <v>17305</v>
      </c>
      <c r="AV33" s="654">
        <f t="shared" si="36"/>
        <v>116263.2</v>
      </c>
      <c r="AW33" s="654">
        <f t="shared" si="8"/>
        <v>671.8474429355678</v>
      </c>
      <c r="AX33" s="653"/>
      <c r="AY33" s="653"/>
      <c r="AZ33" s="654"/>
      <c r="BA33" s="653"/>
      <c r="BB33" s="617" t="s">
        <v>257</v>
      </c>
      <c r="BC33" s="660" t="s">
        <v>176</v>
      </c>
      <c r="BD33" s="654"/>
      <c r="BE33" s="654"/>
      <c r="BF33" s="654"/>
      <c r="BG33" s="654"/>
      <c r="BH33" s="654"/>
      <c r="BI33" s="654"/>
      <c r="BJ33" s="654"/>
      <c r="BK33" s="654"/>
      <c r="BL33" s="619"/>
      <c r="BM33" s="619"/>
      <c r="BN33" s="661">
        <f t="shared" si="37"/>
        <v>0</v>
      </c>
      <c r="BO33" s="661">
        <f t="shared" si="37"/>
        <v>0</v>
      </c>
      <c r="BQ33" s="661">
        <f t="shared" si="38"/>
        <v>17305</v>
      </c>
      <c r="BR33" s="661">
        <f t="shared" si="38"/>
        <v>116263.2</v>
      </c>
      <c r="BS33" s="663">
        <f t="shared" si="9"/>
        <v>671.8474429355678</v>
      </c>
      <c r="BT33" s="617" t="s">
        <v>257</v>
      </c>
      <c r="BU33" s="660" t="s">
        <v>176</v>
      </c>
      <c r="BV33" s="664"/>
      <c r="BX33" s="661">
        <v>300</v>
      </c>
      <c r="BY33" s="665">
        <v>357.4</v>
      </c>
      <c r="BZ33" s="665"/>
      <c r="CA33" s="665"/>
      <c r="CB33" s="653"/>
      <c r="CC33" s="653"/>
      <c r="CD33" s="653">
        <v>20</v>
      </c>
      <c r="CE33" s="653">
        <v>182.2</v>
      </c>
      <c r="CF33" s="653">
        <f t="shared" si="10"/>
        <v>320</v>
      </c>
      <c r="CG33" s="653">
        <f t="shared" si="10"/>
        <v>539.5999999999999</v>
      </c>
      <c r="CH33" s="653">
        <f t="shared" si="39"/>
        <v>17625</v>
      </c>
      <c r="CI33" s="653">
        <f t="shared" si="39"/>
        <v>116802.8</v>
      </c>
      <c r="CJ33" s="653">
        <f t="shared" si="11"/>
        <v>662.7109219858156</v>
      </c>
      <c r="CK33" s="653"/>
      <c r="CN33" s="654"/>
      <c r="CO33" s="653"/>
      <c r="CP33" s="619"/>
      <c r="CQ33" s="652"/>
      <c r="CR33" s="619"/>
      <c r="CS33" s="619"/>
      <c r="CT33" s="654"/>
      <c r="CU33" s="654"/>
      <c r="CV33" s="654"/>
      <c r="CW33" s="654"/>
      <c r="CX33" s="619"/>
      <c r="CY33" s="619"/>
      <c r="CZ33" s="654"/>
      <c r="DA33" s="654"/>
      <c r="DB33" s="654"/>
    </row>
    <row r="34" spans="1:106" ht="12">
      <c r="A34" s="619" t="s">
        <v>258</v>
      </c>
      <c r="B34" s="652" t="s">
        <v>177</v>
      </c>
      <c r="C34" s="653">
        <f t="shared" si="33"/>
        <v>361.5</v>
      </c>
      <c r="D34" s="653">
        <f t="shared" si="33"/>
        <v>243.1</v>
      </c>
      <c r="E34" s="653"/>
      <c r="F34" s="653"/>
      <c r="G34" s="653">
        <v>311.5</v>
      </c>
      <c r="H34" s="653">
        <v>243.1</v>
      </c>
      <c r="I34" s="653"/>
      <c r="J34" s="653"/>
      <c r="K34" s="653">
        <v>50</v>
      </c>
      <c r="L34" s="653"/>
      <c r="M34" s="653">
        <v>250</v>
      </c>
      <c r="N34" s="653"/>
      <c r="O34" s="653">
        <f t="shared" si="34"/>
        <v>565</v>
      </c>
      <c r="P34" s="653">
        <f t="shared" si="34"/>
        <v>474.9</v>
      </c>
      <c r="Q34" s="619" t="s">
        <v>258</v>
      </c>
      <c r="R34" s="652" t="s">
        <v>177</v>
      </c>
      <c r="S34" s="654">
        <v>54</v>
      </c>
      <c r="T34" s="654">
        <v>134.2</v>
      </c>
      <c r="U34" s="655"/>
      <c r="V34" s="655"/>
      <c r="W34" s="654">
        <v>242</v>
      </c>
      <c r="X34" s="654">
        <v>220.1</v>
      </c>
      <c r="Y34" s="654"/>
      <c r="Z34" s="654"/>
      <c r="AA34" s="654"/>
      <c r="AB34" s="656"/>
      <c r="AC34" s="654"/>
      <c r="AD34" s="654"/>
      <c r="AE34" s="654">
        <v>96.5</v>
      </c>
      <c r="AF34" s="654">
        <v>96.6</v>
      </c>
      <c r="AG34" s="654">
        <v>172.5</v>
      </c>
      <c r="AH34" s="654">
        <v>24</v>
      </c>
      <c r="AI34" s="654">
        <f t="shared" si="35"/>
        <v>1176.5</v>
      </c>
      <c r="AJ34" s="656">
        <f t="shared" si="35"/>
        <v>718</v>
      </c>
      <c r="AK34" s="619" t="s">
        <v>258</v>
      </c>
      <c r="AL34" s="652" t="s">
        <v>177</v>
      </c>
      <c r="AM34" s="654"/>
      <c r="AN34" s="654"/>
      <c r="AO34" s="654">
        <v>40</v>
      </c>
      <c r="AP34" s="654"/>
      <c r="AQ34" s="659"/>
      <c r="AR34" s="655">
        <v>48</v>
      </c>
      <c r="AS34" s="654">
        <f t="shared" si="3"/>
        <v>40</v>
      </c>
      <c r="AT34" s="654">
        <f t="shared" si="3"/>
        <v>48</v>
      </c>
      <c r="AU34" s="654">
        <f t="shared" si="36"/>
        <v>1216.5</v>
      </c>
      <c r="AV34" s="654">
        <f t="shared" si="36"/>
        <v>766</v>
      </c>
      <c r="AW34" s="654">
        <f t="shared" si="8"/>
        <v>62.96752979860255</v>
      </c>
      <c r="AX34" s="653"/>
      <c r="AY34" s="653"/>
      <c r="AZ34" s="653"/>
      <c r="BA34" s="653"/>
      <c r="BB34" s="617" t="s">
        <v>258</v>
      </c>
      <c r="BC34" s="660" t="s">
        <v>177</v>
      </c>
      <c r="BD34" s="654"/>
      <c r="BE34" s="654"/>
      <c r="BF34" s="654"/>
      <c r="BG34" s="654"/>
      <c r="BH34" s="654"/>
      <c r="BI34" s="654"/>
      <c r="BJ34" s="654"/>
      <c r="BK34" s="654"/>
      <c r="BL34" s="619"/>
      <c r="BM34" s="619"/>
      <c r="BN34" s="661">
        <f t="shared" si="37"/>
        <v>0</v>
      </c>
      <c r="BO34" s="661">
        <f t="shared" si="37"/>
        <v>0</v>
      </c>
      <c r="BQ34" s="661">
        <f t="shared" si="38"/>
        <v>1216.5</v>
      </c>
      <c r="BR34" s="661">
        <f t="shared" si="38"/>
        <v>766</v>
      </c>
      <c r="BS34" s="663">
        <f t="shared" si="9"/>
        <v>62.96752979860255</v>
      </c>
      <c r="BT34" s="617" t="s">
        <v>258</v>
      </c>
      <c r="BU34" s="660" t="s">
        <v>177</v>
      </c>
      <c r="BV34" s="664">
        <v>200</v>
      </c>
      <c r="BW34" s="661">
        <v>100</v>
      </c>
      <c r="BX34" s="661">
        <v>150</v>
      </c>
      <c r="CB34" s="653"/>
      <c r="CC34" s="653"/>
      <c r="CD34" s="653">
        <v>10</v>
      </c>
      <c r="CE34" s="653">
        <v>5.6</v>
      </c>
      <c r="CF34" s="653">
        <f t="shared" si="10"/>
        <v>360</v>
      </c>
      <c r="CG34" s="653">
        <f t="shared" si="10"/>
        <v>105.6</v>
      </c>
      <c r="CH34" s="653">
        <f t="shared" si="39"/>
        <v>1576.5</v>
      </c>
      <c r="CI34" s="653">
        <f t="shared" si="39"/>
        <v>871.6</v>
      </c>
      <c r="CJ34" s="653">
        <f t="shared" si="11"/>
        <v>55.28702822708532</v>
      </c>
      <c r="CK34" s="653"/>
      <c r="CN34" s="653"/>
      <c r="CO34" s="653"/>
      <c r="CP34" s="619"/>
      <c r="CQ34" s="652"/>
      <c r="CR34" s="619"/>
      <c r="CS34" s="619"/>
      <c r="CT34" s="654"/>
      <c r="CU34" s="654"/>
      <c r="CV34" s="654"/>
      <c r="CW34" s="654"/>
      <c r="CX34" s="619"/>
      <c r="CY34" s="619"/>
      <c r="CZ34" s="654"/>
      <c r="DA34" s="654"/>
      <c r="DB34" s="654"/>
    </row>
    <row r="35" spans="1:106" ht="12">
      <c r="A35" s="619" t="s">
        <v>1313</v>
      </c>
      <c r="B35" s="619" t="s">
        <v>1314</v>
      </c>
      <c r="C35" s="653">
        <f t="shared" si="33"/>
        <v>334242.5</v>
      </c>
      <c r="D35" s="653">
        <f t="shared" si="33"/>
        <v>278694.9</v>
      </c>
      <c r="E35" s="653">
        <v>334242.5</v>
      </c>
      <c r="F35" s="653">
        <v>272334.4</v>
      </c>
      <c r="G35" s="653"/>
      <c r="H35" s="653"/>
      <c r="I35" s="653"/>
      <c r="J35" s="653"/>
      <c r="K35" s="653"/>
      <c r="L35" s="653">
        <v>6360.5</v>
      </c>
      <c r="M35" s="653"/>
      <c r="N35" s="653"/>
      <c r="O35" s="653">
        <f t="shared" si="34"/>
        <v>6992.6</v>
      </c>
      <c r="P35" s="653">
        <f t="shared" si="34"/>
        <v>7985.1</v>
      </c>
      <c r="Q35" s="619" t="s">
        <v>1313</v>
      </c>
      <c r="R35" s="619" t="s">
        <v>1314</v>
      </c>
      <c r="S35" s="654">
        <v>5900</v>
      </c>
      <c r="T35" s="654">
        <v>7985.1</v>
      </c>
      <c r="U35" s="655"/>
      <c r="V35" s="655"/>
      <c r="W35" s="654"/>
      <c r="X35" s="654"/>
      <c r="Y35" s="654"/>
      <c r="Z35" s="654"/>
      <c r="AA35" s="654"/>
      <c r="AB35" s="656"/>
      <c r="AC35" s="654">
        <v>1092.6</v>
      </c>
      <c r="AD35" s="667"/>
      <c r="AE35" s="654"/>
      <c r="AF35" s="654"/>
      <c r="AG35" s="654"/>
      <c r="AH35" s="654"/>
      <c r="AI35" s="656">
        <f t="shared" si="35"/>
        <v>341235.1</v>
      </c>
      <c r="AJ35" s="656">
        <f t="shared" si="35"/>
        <v>286680</v>
      </c>
      <c r="AK35" s="619" t="s">
        <v>1313</v>
      </c>
      <c r="AL35" s="619" t="s">
        <v>1314</v>
      </c>
      <c r="AM35" s="654">
        <v>10000</v>
      </c>
      <c r="AN35" s="654">
        <v>11168.1</v>
      </c>
      <c r="AO35" s="654"/>
      <c r="AP35" s="654">
        <v>1639.5</v>
      </c>
      <c r="AQ35" s="659">
        <v>20000</v>
      </c>
      <c r="AR35" s="655">
        <v>756.3</v>
      </c>
      <c r="AS35" s="654">
        <f t="shared" si="3"/>
        <v>30000</v>
      </c>
      <c r="AT35" s="654">
        <f t="shared" si="3"/>
        <v>13563.9</v>
      </c>
      <c r="AU35" s="654">
        <f t="shared" si="36"/>
        <v>371235.1</v>
      </c>
      <c r="AV35" s="654">
        <f t="shared" si="36"/>
        <v>300243.9</v>
      </c>
      <c r="AW35" s="654">
        <f t="shared" si="8"/>
        <v>80.87702375125629</v>
      </c>
      <c r="AX35" s="653"/>
      <c r="AY35" s="653"/>
      <c r="AZ35" s="653"/>
      <c r="BA35" s="653">
        <v>3162.8</v>
      </c>
      <c r="BB35" s="617" t="s">
        <v>1313</v>
      </c>
      <c r="BC35" s="617" t="s">
        <v>1314</v>
      </c>
      <c r="BD35" s="654">
        <v>7998.7</v>
      </c>
      <c r="BE35" s="654">
        <v>2069.9</v>
      </c>
      <c r="BF35" s="654"/>
      <c r="BG35" s="654"/>
      <c r="BH35" s="654"/>
      <c r="BI35" s="654"/>
      <c r="BJ35" s="654"/>
      <c r="BK35" s="654"/>
      <c r="BL35" s="668"/>
      <c r="BM35" s="659">
        <v>500</v>
      </c>
      <c r="BN35" s="661">
        <f t="shared" si="37"/>
        <v>7998.7</v>
      </c>
      <c r="BO35" s="661">
        <f t="shared" si="37"/>
        <v>5732.700000000001</v>
      </c>
      <c r="BP35" s="662">
        <f>+BO35/BN35*100</f>
        <v>71.67039643942141</v>
      </c>
      <c r="BQ35" s="661">
        <f t="shared" si="38"/>
        <v>379233.8</v>
      </c>
      <c r="BR35" s="661">
        <f t="shared" si="38"/>
        <v>305976.60000000003</v>
      </c>
      <c r="BS35" s="663">
        <f t="shared" si="9"/>
        <v>80.68283997892594</v>
      </c>
      <c r="BT35" s="617" t="s">
        <v>1313</v>
      </c>
      <c r="BU35" s="617" t="s">
        <v>1314</v>
      </c>
      <c r="BV35" s="611"/>
      <c r="BW35" s="661">
        <v>12101.8</v>
      </c>
      <c r="BX35" s="661">
        <v>37630</v>
      </c>
      <c r="BY35" s="665">
        <v>87678.8</v>
      </c>
      <c r="BZ35" s="665">
        <v>2695</v>
      </c>
      <c r="CA35" s="665"/>
      <c r="CB35" s="653">
        <v>1940.4</v>
      </c>
      <c r="CC35" s="653">
        <v>2916.6</v>
      </c>
      <c r="CD35" s="653">
        <v>64</v>
      </c>
      <c r="CE35" s="653">
        <v>214.2</v>
      </c>
      <c r="CF35" s="653">
        <f t="shared" si="10"/>
        <v>42329.4</v>
      </c>
      <c r="CG35" s="653">
        <f t="shared" si="10"/>
        <v>102911.40000000001</v>
      </c>
      <c r="CH35" s="653">
        <f t="shared" si="39"/>
        <v>421563.2</v>
      </c>
      <c r="CI35" s="653">
        <f t="shared" si="39"/>
        <v>408888.00000000006</v>
      </c>
      <c r="CJ35" s="653">
        <f t="shared" si="11"/>
        <v>96.99328594146739</v>
      </c>
      <c r="CK35" s="653"/>
      <c r="CN35" s="653"/>
      <c r="CO35" s="653"/>
      <c r="CP35" s="619"/>
      <c r="CQ35" s="619"/>
      <c r="CR35" s="619"/>
      <c r="CS35" s="619"/>
      <c r="CT35" s="654"/>
      <c r="CU35" s="654"/>
      <c r="CV35" s="654"/>
      <c r="CW35" s="654"/>
      <c r="CX35" s="619"/>
      <c r="CY35" s="619"/>
      <c r="CZ35" s="654"/>
      <c r="DA35" s="654"/>
      <c r="DB35" s="654"/>
    </row>
    <row r="36" spans="1:106" ht="21" customHeight="1">
      <c r="A36" s="669" t="s">
        <v>140</v>
      </c>
      <c r="B36" s="670" t="s">
        <v>66</v>
      </c>
      <c r="C36" s="671">
        <f t="shared" si="33"/>
        <v>357047</v>
      </c>
      <c r="D36" s="671">
        <f t="shared" si="33"/>
        <v>309137.30000000005</v>
      </c>
      <c r="E36" s="672">
        <f aca="true" t="shared" si="40" ref="E36:T36">SUM(E12:E35)</f>
        <v>334242.5</v>
      </c>
      <c r="F36" s="672">
        <f t="shared" si="40"/>
        <v>272334.4</v>
      </c>
      <c r="G36" s="672">
        <f>SUM(G12:G35)</f>
        <v>19244.5</v>
      </c>
      <c r="H36" s="672">
        <f>SUM(H12:H35)</f>
        <v>29502.399999999998</v>
      </c>
      <c r="I36" s="672">
        <f>SUM(I12:I35)</f>
        <v>0</v>
      </c>
      <c r="J36" s="672">
        <f>SUM(J12:J35)</f>
        <v>110</v>
      </c>
      <c r="K36" s="672">
        <f t="shared" si="40"/>
        <v>3560</v>
      </c>
      <c r="L36" s="672">
        <f t="shared" si="40"/>
        <v>7190.5</v>
      </c>
      <c r="M36" s="672">
        <f t="shared" si="40"/>
        <v>550</v>
      </c>
      <c r="N36" s="672">
        <f t="shared" si="40"/>
        <v>918</v>
      </c>
      <c r="O36" s="672">
        <f t="shared" si="40"/>
        <v>25392.9</v>
      </c>
      <c r="P36" s="672">
        <f t="shared" si="40"/>
        <v>216706.5</v>
      </c>
      <c r="Q36" s="669" t="s">
        <v>140</v>
      </c>
      <c r="R36" s="670" t="s">
        <v>66</v>
      </c>
      <c r="S36" s="672">
        <f t="shared" si="40"/>
        <v>9967.3</v>
      </c>
      <c r="T36" s="672">
        <f t="shared" si="40"/>
        <v>13886.5</v>
      </c>
      <c r="U36" s="672">
        <f>SUM(U12:U35)</f>
        <v>0</v>
      </c>
      <c r="V36" s="672">
        <f>SUM(V12:V35)</f>
        <v>2042</v>
      </c>
      <c r="W36" s="672">
        <f aca="true" t="shared" si="41" ref="W36:AP36">SUM(W12:W35)</f>
        <v>7832</v>
      </c>
      <c r="X36" s="672">
        <f t="shared" si="41"/>
        <v>12455.1</v>
      </c>
      <c r="Y36" s="672">
        <f t="shared" si="41"/>
        <v>350</v>
      </c>
      <c r="Z36" s="673">
        <f t="shared" si="41"/>
        <v>1321.2</v>
      </c>
      <c r="AA36" s="672">
        <f t="shared" si="41"/>
        <v>0</v>
      </c>
      <c r="AB36" s="674">
        <f t="shared" si="41"/>
        <v>184000</v>
      </c>
      <c r="AC36" s="672">
        <f t="shared" si="41"/>
        <v>1112.6</v>
      </c>
      <c r="AD36" s="673">
        <f t="shared" si="41"/>
        <v>0</v>
      </c>
      <c r="AE36" s="672">
        <f t="shared" si="41"/>
        <v>206.5</v>
      </c>
      <c r="AF36" s="672">
        <f>SUM(AF12:AF35)</f>
        <v>150.6</v>
      </c>
      <c r="AG36" s="672">
        <f>SUM(AG12:AG35)</f>
        <v>5924.5</v>
      </c>
      <c r="AH36" s="672">
        <f>SUM(AH12:AH35)</f>
        <v>2851.1</v>
      </c>
      <c r="AI36" s="674">
        <f t="shared" si="35"/>
        <v>382989.9</v>
      </c>
      <c r="AJ36" s="675">
        <f t="shared" si="35"/>
        <v>526761.8</v>
      </c>
      <c r="AK36" s="669" t="s">
        <v>140</v>
      </c>
      <c r="AL36" s="670" t="s">
        <v>66</v>
      </c>
      <c r="AM36" s="672">
        <f t="shared" si="41"/>
        <v>10945</v>
      </c>
      <c r="AN36" s="672">
        <f t="shared" si="41"/>
        <v>11238.4</v>
      </c>
      <c r="AO36" s="672">
        <f t="shared" si="41"/>
        <v>2725</v>
      </c>
      <c r="AP36" s="674">
        <f t="shared" si="41"/>
        <v>7090.2</v>
      </c>
      <c r="AQ36" s="672">
        <f>SUM(AQ12:AQ35)</f>
        <v>20795</v>
      </c>
      <c r="AR36" s="672">
        <f>SUM(AR12:AR35)</f>
        <v>1717.5</v>
      </c>
      <c r="AS36" s="676">
        <f t="shared" si="3"/>
        <v>34465</v>
      </c>
      <c r="AT36" s="676">
        <f t="shared" si="3"/>
        <v>20046.1</v>
      </c>
      <c r="AU36" s="672">
        <f t="shared" si="36"/>
        <v>417454.9</v>
      </c>
      <c r="AV36" s="672">
        <f t="shared" si="36"/>
        <v>546807.9</v>
      </c>
      <c r="AW36" s="654">
        <f t="shared" si="8"/>
        <v>130.9861017321871</v>
      </c>
      <c r="AX36" s="672">
        <f aca="true" t="shared" si="42" ref="AX36:BE36">SUM(AX12:AX35)</f>
        <v>0</v>
      </c>
      <c r="AY36" s="672">
        <f t="shared" si="42"/>
        <v>0</v>
      </c>
      <c r="AZ36" s="672">
        <f t="shared" si="42"/>
        <v>0</v>
      </c>
      <c r="BA36" s="672">
        <f t="shared" si="42"/>
        <v>3162.8</v>
      </c>
      <c r="BB36" s="677" t="s">
        <v>140</v>
      </c>
      <c r="BC36" s="678" t="s">
        <v>66</v>
      </c>
      <c r="BD36" s="672">
        <f t="shared" si="42"/>
        <v>7998.7</v>
      </c>
      <c r="BE36" s="672">
        <f t="shared" si="42"/>
        <v>2069.9</v>
      </c>
      <c r="BF36" s="672">
        <f>SUM(BF35)</f>
        <v>0</v>
      </c>
      <c r="BG36" s="672">
        <f>SUM(BG35)</f>
        <v>0</v>
      </c>
      <c r="BH36" s="672">
        <f>SUM(BH35)</f>
        <v>0</v>
      </c>
      <c r="BI36" s="672">
        <f>SUM(BI35)</f>
        <v>0</v>
      </c>
      <c r="BJ36" s="679">
        <f aca="true" t="shared" si="43" ref="BJ36:BO36">SUM(BJ12:BJ35)</f>
        <v>0</v>
      </c>
      <c r="BK36" s="672">
        <f t="shared" si="43"/>
        <v>0</v>
      </c>
      <c r="BL36" s="672">
        <f t="shared" si="43"/>
        <v>0</v>
      </c>
      <c r="BM36" s="672">
        <f t="shared" si="43"/>
        <v>500</v>
      </c>
      <c r="BN36" s="672">
        <f t="shared" si="43"/>
        <v>7998.7</v>
      </c>
      <c r="BO36" s="672">
        <f t="shared" si="43"/>
        <v>5732.700000000001</v>
      </c>
      <c r="BP36" s="662">
        <f>+BO36/BN36*100</f>
        <v>71.67039643942141</v>
      </c>
      <c r="BQ36" s="680">
        <f t="shared" si="38"/>
        <v>425453.60000000003</v>
      </c>
      <c r="BR36" s="680">
        <f t="shared" si="38"/>
        <v>552540.6</v>
      </c>
      <c r="BS36" s="681">
        <f t="shared" si="9"/>
        <v>129.87094244824814</v>
      </c>
      <c r="BT36" s="677" t="s">
        <v>140</v>
      </c>
      <c r="BU36" s="678" t="s">
        <v>66</v>
      </c>
      <c r="BV36" s="672">
        <f aca="true" t="shared" si="44" ref="BV36:CI36">SUM(BV12:BV35)</f>
        <v>4704</v>
      </c>
      <c r="BW36" s="672">
        <f t="shared" si="44"/>
        <v>16520.1</v>
      </c>
      <c r="BX36" s="672">
        <f t="shared" si="44"/>
        <v>42880</v>
      </c>
      <c r="BY36" s="672">
        <f t="shared" si="44"/>
        <v>91540.40000000001</v>
      </c>
      <c r="BZ36" s="672">
        <f t="shared" si="44"/>
        <v>2695</v>
      </c>
      <c r="CA36" s="672">
        <f t="shared" si="44"/>
        <v>0</v>
      </c>
      <c r="CB36" s="672">
        <f t="shared" si="44"/>
        <v>1940.4</v>
      </c>
      <c r="CC36" s="672">
        <f t="shared" si="44"/>
        <v>2916.6</v>
      </c>
      <c r="CD36" s="672">
        <f t="shared" si="44"/>
        <v>264</v>
      </c>
      <c r="CE36" s="672">
        <f t="shared" si="44"/>
        <v>484.59999999999997</v>
      </c>
      <c r="CF36" s="672">
        <f t="shared" si="44"/>
        <v>52483.4</v>
      </c>
      <c r="CG36" s="672">
        <f t="shared" si="44"/>
        <v>111461.70000000001</v>
      </c>
      <c r="CH36" s="672">
        <f t="shared" si="44"/>
        <v>477937</v>
      </c>
      <c r="CI36" s="672">
        <f t="shared" si="44"/>
        <v>664002.3</v>
      </c>
      <c r="CJ36" s="682">
        <f t="shared" si="11"/>
        <v>138.93092604255372</v>
      </c>
      <c r="CK36" s="653"/>
      <c r="CN36" s="676"/>
      <c r="CO36" s="676"/>
      <c r="CP36" s="683"/>
      <c r="CQ36" s="684"/>
      <c r="CR36" s="619"/>
      <c r="CS36" s="619"/>
      <c r="CT36" s="676"/>
      <c r="CU36" s="676"/>
      <c r="CV36" s="676"/>
      <c r="CW36" s="676"/>
      <c r="CX36" s="619"/>
      <c r="CY36" s="619"/>
      <c r="CZ36" s="676"/>
      <c r="DA36" s="676"/>
      <c r="DB36" s="676"/>
    </row>
    <row r="37" spans="1:106" ht="14.25" customHeight="1">
      <c r="A37" s="621" t="s">
        <v>586</v>
      </c>
      <c r="B37" s="685" t="s">
        <v>809</v>
      </c>
      <c r="C37" s="686">
        <v>357281.7</v>
      </c>
      <c r="D37" s="686">
        <v>167917.7</v>
      </c>
      <c r="E37" s="687">
        <v>329911.4</v>
      </c>
      <c r="F37" s="687">
        <v>148125.4</v>
      </c>
      <c r="G37" s="688">
        <v>22692.5</v>
      </c>
      <c r="H37" s="688">
        <v>17438.3</v>
      </c>
      <c r="I37" s="688">
        <v>907.8</v>
      </c>
      <c r="J37" s="688">
        <v>538</v>
      </c>
      <c r="K37" s="688">
        <v>3770</v>
      </c>
      <c r="L37" s="688">
        <v>1816</v>
      </c>
      <c r="M37" s="687">
        <v>64</v>
      </c>
      <c r="N37" s="687">
        <v>305</v>
      </c>
      <c r="O37" s="689">
        <f>S37+U37+W37+Y37+AC37+AE37+AG37</f>
        <v>30348.399999999998</v>
      </c>
      <c r="P37" s="689">
        <f>T37+V37+X37+Z37+AD37+AF37+AH37</f>
        <v>32528.3</v>
      </c>
      <c r="Q37" s="688"/>
      <c r="R37" s="688"/>
      <c r="S37" s="688">
        <v>10731.3</v>
      </c>
      <c r="T37" s="688">
        <v>15886.5</v>
      </c>
      <c r="U37" s="688">
        <v>0</v>
      </c>
      <c r="V37" s="688">
        <v>550</v>
      </c>
      <c r="W37" s="688">
        <v>11288</v>
      </c>
      <c r="X37" s="688">
        <v>12623</v>
      </c>
      <c r="Y37" s="690">
        <v>50</v>
      </c>
      <c r="Z37" s="690">
        <v>1050</v>
      </c>
      <c r="AA37" s="690"/>
      <c r="AB37" s="691"/>
      <c r="AC37" s="688">
        <v>2447</v>
      </c>
      <c r="AD37" s="691">
        <v>132.1</v>
      </c>
      <c r="AE37" s="688">
        <v>166.6</v>
      </c>
      <c r="AF37" s="688">
        <v>262</v>
      </c>
      <c r="AG37" s="688">
        <v>5665.5</v>
      </c>
      <c r="AH37" s="688">
        <v>2024.7</v>
      </c>
      <c r="AI37" s="691">
        <v>387694.1</v>
      </c>
      <c r="AJ37" s="690">
        <v>200751</v>
      </c>
      <c r="AK37" s="688"/>
      <c r="AL37" s="688"/>
      <c r="AM37" s="688">
        <v>12377</v>
      </c>
      <c r="AN37" s="688">
        <v>3664.1</v>
      </c>
      <c r="AO37" s="688">
        <v>1501.2</v>
      </c>
      <c r="AP37" s="692">
        <v>3494.8</v>
      </c>
      <c r="AQ37" s="688">
        <v>26746.5</v>
      </c>
      <c r="AR37" s="688">
        <v>2663.7</v>
      </c>
      <c r="AS37" s="692">
        <v>40624.7</v>
      </c>
      <c r="AT37" s="692">
        <v>9822.6</v>
      </c>
      <c r="AU37" s="688">
        <v>428318.8</v>
      </c>
      <c r="AV37" s="688">
        <v>210573.6</v>
      </c>
      <c r="AW37" s="692">
        <f t="shared" si="8"/>
        <v>49.16281984353711</v>
      </c>
      <c r="AX37" s="687"/>
      <c r="AY37" s="687">
        <v>6215.5</v>
      </c>
      <c r="AZ37" s="687"/>
      <c r="BA37" s="688">
        <v>4883.2</v>
      </c>
      <c r="BB37" s="688"/>
      <c r="BC37" s="688"/>
      <c r="BD37" s="688">
        <v>7750</v>
      </c>
      <c r="BE37" s="688">
        <v>2634.7</v>
      </c>
      <c r="BF37" s="688">
        <v>0</v>
      </c>
      <c r="BG37" s="688">
        <v>0</v>
      </c>
      <c r="BH37" s="688">
        <v>0</v>
      </c>
      <c r="BI37" s="688">
        <v>0</v>
      </c>
      <c r="BJ37" s="688">
        <v>0</v>
      </c>
      <c r="BK37" s="688">
        <v>0</v>
      </c>
      <c r="BL37" s="688">
        <v>0</v>
      </c>
      <c r="BM37" s="688">
        <v>0</v>
      </c>
      <c r="BN37" s="693">
        <v>7750</v>
      </c>
      <c r="BO37" s="693">
        <v>13733.4</v>
      </c>
      <c r="BP37" s="694">
        <f>+BO37/BN37*100</f>
        <v>177.20516129032256</v>
      </c>
      <c r="BQ37" s="695">
        <v>436068.8</v>
      </c>
      <c r="BR37" s="677">
        <v>224307</v>
      </c>
      <c r="BS37" s="681">
        <f t="shared" si="9"/>
        <v>51.43844274114544</v>
      </c>
      <c r="BT37" s="688"/>
      <c r="BU37" s="688"/>
      <c r="BV37" s="688">
        <v>10650</v>
      </c>
      <c r="BW37" s="688">
        <v>13991.2</v>
      </c>
      <c r="BX37" s="688">
        <v>60000</v>
      </c>
      <c r="BY37" s="688">
        <v>104819.4</v>
      </c>
      <c r="BZ37" s="688"/>
      <c r="CA37" s="688"/>
      <c r="CB37" s="688">
        <v>4000</v>
      </c>
      <c r="CC37" s="688">
        <v>4000</v>
      </c>
      <c r="CD37" s="688">
        <v>360</v>
      </c>
      <c r="CE37" s="688">
        <v>325.5</v>
      </c>
      <c r="CF37" s="692">
        <v>750100</v>
      </c>
      <c r="CG37" s="692">
        <v>123136.1</v>
      </c>
      <c r="CH37" s="692">
        <v>511078.8</v>
      </c>
      <c r="CI37" s="692">
        <v>352061</v>
      </c>
      <c r="CJ37" s="689">
        <f t="shared" si="11"/>
        <v>68.88585478403722</v>
      </c>
      <c r="CK37" s="654"/>
      <c r="CN37" s="653"/>
      <c r="CO37" s="654"/>
      <c r="CP37" s="654"/>
      <c r="CQ37" s="654"/>
      <c r="CR37" s="619"/>
      <c r="CS37" s="619"/>
      <c r="CT37" s="654"/>
      <c r="CU37" s="654"/>
      <c r="CV37" s="654"/>
      <c r="CW37" s="654"/>
      <c r="CX37" s="654"/>
      <c r="CY37" s="654"/>
      <c r="CZ37" s="654"/>
      <c r="DA37" s="654"/>
      <c r="DB37" s="654"/>
    </row>
    <row r="38" spans="1:111" ht="12">
      <c r="A38" s="611"/>
      <c r="B38" s="611"/>
      <c r="C38" s="664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54"/>
      <c r="P38" s="661"/>
      <c r="Q38" s="610"/>
      <c r="R38" s="610"/>
      <c r="S38" s="610"/>
      <c r="T38" s="610"/>
      <c r="U38" s="610"/>
      <c r="V38" s="610"/>
      <c r="W38" s="610"/>
      <c r="X38" s="610"/>
      <c r="Y38" s="610"/>
      <c r="Z38" s="610"/>
      <c r="AA38" s="610"/>
      <c r="AB38" s="612"/>
      <c r="AC38" s="610"/>
      <c r="AD38" s="610"/>
      <c r="AE38" s="610"/>
      <c r="AF38" s="610"/>
      <c r="AG38" s="610"/>
      <c r="AH38" s="610"/>
      <c r="AK38" s="610"/>
      <c r="AL38" s="610"/>
      <c r="AM38" s="610"/>
      <c r="AN38" s="610"/>
      <c r="AO38" s="610"/>
      <c r="AP38" s="610"/>
      <c r="AQ38" s="610"/>
      <c r="AR38" s="610"/>
      <c r="AU38" s="654"/>
      <c r="AV38" s="654"/>
      <c r="AW38" s="610"/>
      <c r="AX38" s="610"/>
      <c r="AY38" s="610"/>
      <c r="AZ38" s="610"/>
      <c r="BA38" s="610"/>
      <c r="BB38" s="610"/>
      <c r="BC38" s="610"/>
      <c r="BD38" s="610"/>
      <c r="BE38" s="610"/>
      <c r="BF38" s="610"/>
      <c r="BG38" s="610"/>
      <c r="BH38" s="610"/>
      <c r="BI38" s="610"/>
      <c r="BJ38" s="610"/>
      <c r="BK38" s="610"/>
      <c r="BL38" s="654"/>
      <c r="BM38" s="610"/>
      <c r="BN38" s="610"/>
      <c r="BO38" s="610"/>
      <c r="BP38" s="615"/>
      <c r="BQ38" s="654"/>
      <c r="BR38" s="654"/>
      <c r="BS38" s="612"/>
      <c r="BT38" s="610"/>
      <c r="BU38" s="610"/>
      <c r="BV38" s="610"/>
      <c r="BW38" s="611" t="s">
        <v>1315</v>
      </c>
      <c r="BX38" s="610"/>
      <c r="BY38" s="610"/>
      <c r="BZ38" s="610"/>
      <c r="CA38" s="610"/>
      <c r="CB38" s="610"/>
      <c r="CC38" s="610"/>
      <c r="CD38" s="610"/>
      <c r="CE38" s="610"/>
      <c r="CF38" s="610"/>
      <c r="CG38" s="610"/>
      <c r="CH38" s="635"/>
      <c r="CI38" s="635"/>
      <c r="CJ38" s="635"/>
      <c r="CK38" s="635"/>
      <c r="CL38" s="610"/>
      <c r="CM38" s="610"/>
      <c r="CN38" s="619"/>
      <c r="CO38" s="619"/>
      <c r="CP38" s="619"/>
      <c r="CQ38" s="619"/>
      <c r="CR38" s="619"/>
      <c r="CS38" s="619"/>
      <c r="CT38" s="619"/>
      <c r="CU38" s="619"/>
      <c r="CV38" s="610"/>
      <c r="CW38" s="610"/>
      <c r="CX38" s="610"/>
      <c r="CY38" s="610"/>
      <c r="CZ38" s="610"/>
      <c r="DA38" s="610"/>
      <c r="DB38" s="619"/>
      <c r="DF38" s="610"/>
      <c r="DG38" s="610"/>
    </row>
    <row r="39" spans="1:111" ht="12">
      <c r="A39" s="611"/>
      <c r="B39" s="611"/>
      <c r="C39" s="664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54"/>
      <c r="P39" s="661"/>
      <c r="Q39" s="610"/>
      <c r="R39" s="610"/>
      <c r="S39" s="610"/>
      <c r="T39" s="610"/>
      <c r="U39" s="610"/>
      <c r="V39" s="610"/>
      <c r="W39" s="610"/>
      <c r="X39" s="610"/>
      <c r="Y39" s="610"/>
      <c r="Z39" s="610"/>
      <c r="AA39" s="610"/>
      <c r="AB39" s="612"/>
      <c r="AC39" s="610"/>
      <c r="AD39" s="610"/>
      <c r="AE39" s="610"/>
      <c r="AF39" s="610"/>
      <c r="AG39" s="610"/>
      <c r="AH39" s="610"/>
      <c r="AK39" s="610"/>
      <c r="AL39" s="610"/>
      <c r="AM39" s="610"/>
      <c r="AN39" s="610"/>
      <c r="AO39" s="610"/>
      <c r="AP39" s="610"/>
      <c r="AQ39" s="610"/>
      <c r="AR39" s="610"/>
      <c r="AU39" s="654"/>
      <c r="AV39" s="654"/>
      <c r="AW39" s="610"/>
      <c r="AX39" s="610"/>
      <c r="AY39" s="610"/>
      <c r="AZ39" s="610"/>
      <c r="BA39" s="610"/>
      <c r="BB39" s="610"/>
      <c r="BC39" s="610"/>
      <c r="BD39" s="610"/>
      <c r="BE39" s="610"/>
      <c r="BF39" s="610"/>
      <c r="BG39" s="610"/>
      <c r="BH39" s="610"/>
      <c r="BI39" s="610"/>
      <c r="BJ39" s="610"/>
      <c r="BK39" s="610"/>
      <c r="BL39" s="654"/>
      <c r="BM39" s="610"/>
      <c r="BN39" s="610"/>
      <c r="BO39" s="610"/>
      <c r="BP39" s="615"/>
      <c r="BQ39" s="654"/>
      <c r="BR39" s="654"/>
      <c r="BS39" s="612"/>
      <c r="BT39" s="610"/>
      <c r="BU39" s="610"/>
      <c r="BV39" s="610"/>
      <c r="BW39" s="611"/>
      <c r="BX39" s="610"/>
      <c r="BY39" s="610"/>
      <c r="BZ39" s="610"/>
      <c r="CA39" s="610"/>
      <c r="CB39" s="610"/>
      <c r="CC39" s="610"/>
      <c r="CD39" s="610"/>
      <c r="CE39" s="610"/>
      <c r="CF39" s="610"/>
      <c r="CG39" s="610"/>
      <c r="CH39" s="635"/>
      <c r="CI39" s="635"/>
      <c r="CJ39" s="635"/>
      <c r="CK39" s="635"/>
      <c r="CL39" s="610"/>
      <c r="CM39" s="610"/>
      <c r="CN39" s="619"/>
      <c r="CO39" s="619"/>
      <c r="CP39" s="619"/>
      <c r="CQ39" s="619"/>
      <c r="CR39" s="619"/>
      <c r="CS39" s="619"/>
      <c r="CT39" s="619"/>
      <c r="CU39" s="619"/>
      <c r="CV39" s="610"/>
      <c r="CW39" s="610"/>
      <c r="CX39" s="610"/>
      <c r="CY39" s="610"/>
      <c r="CZ39" s="610"/>
      <c r="DA39" s="610"/>
      <c r="DB39" s="619"/>
      <c r="DF39" s="610"/>
      <c r="DG39" s="610"/>
    </row>
    <row r="40" spans="1:105" ht="12">
      <c r="A40" s="611">
        <v>22</v>
      </c>
      <c r="B40" s="611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>
        <v>23</v>
      </c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6"/>
      <c r="AC40" s="654"/>
      <c r="AD40" s="654"/>
      <c r="AE40" s="654"/>
      <c r="AF40" s="654"/>
      <c r="AG40" s="654"/>
      <c r="AH40" s="654"/>
      <c r="AI40" s="654"/>
      <c r="AJ40" s="656"/>
      <c r="AK40" s="654">
        <v>24</v>
      </c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>
        <v>25</v>
      </c>
      <c r="BC40" s="654"/>
      <c r="BD40" s="654"/>
      <c r="BE40" s="654"/>
      <c r="BF40" s="654"/>
      <c r="BG40" s="654"/>
      <c r="BH40" s="654"/>
      <c r="BI40" s="654"/>
      <c r="BJ40" s="654"/>
      <c r="BK40" s="654"/>
      <c r="BL40" s="654"/>
      <c r="BM40" s="654"/>
      <c r="BN40" s="654"/>
      <c r="BO40" s="615"/>
      <c r="BP40" s="654"/>
      <c r="BQ40" s="654"/>
      <c r="BR40" s="610"/>
      <c r="BS40" s="620"/>
      <c r="BT40" s="654">
        <v>26</v>
      </c>
      <c r="BU40" s="654"/>
      <c r="BV40" s="611"/>
      <c r="BW40" s="610"/>
      <c r="BX40" s="610"/>
      <c r="BY40" s="610"/>
      <c r="BZ40" s="610"/>
      <c r="CA40" s="610"/>
      <c r="CB40" s="610"/>
      <c r="CC40" s="610"/>
      <c r="CD40" s="610"/>
      <c r="CF40" s="611"/>
      <c r="CG40" s="611"/>
      <c r="CH40" s="611"/>
      <c r="CI40" s="611"/>
      <c r="CJ40" s="610"/>
      <c r="CK40" s="635"/>
      <c r="CL40" s="635"/>
      <c r="CM40" s="619"/>
      <c r="CN40" s="619"/>
      <c r="CO40" s="619"/>
      <c r="CP40" s="619"/>
      <c r="CQ40" s="619"/>
      <c r="CR40" s="619"/>
      <c r="CS40" s="619"/>
      <c r="CT40" s="619"/>
      <c r="CU40" s="619"/>
      <c r="CV40" s="619"/>
      <c r="CW40" s="619"/>
      <c r="CX40" s="619"/>
      <c r="CY40" s="619"/>
      <c r="CZ40" s="619"/>
      <c r="DA40" s="619"/>
    </row>
    <row r="41" spans="1:106" ht="12">
      <c r="A41" s="611"/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0"/>
      <c r="P41" s="610"/>
      <c r="Q41" s="610"/>
      <c r="R41" s="610"/>
      <c r="S41" s="610"/>
      <c r="T41" s="610"/>
      <c r="U41" s="610"/>
      <c r="V41" s="610"/>
      <c r="W41" s="610"/>
      <c r="X41" s="610"/>
      <c r="Y41" s="610"/>
      <c r="Z41" s="610"/>
      <c r="AA41" s="610"/>
      <c r="AB41" s="612"/>
      <c r="AC41" s="610"/>
      <c r="AD41" s="610"/>
      <c r="AE41" s="610"/>
      <c r="AF41" s="610"/>
      <c r="AG41" s="610"/>
      <c r="AH41" s="610"/>
      <c r="AI41" s="610"/>
      <c r="AJ41" s="612"/>
      <c r="AK41" s="611"/>
      <c r="AL41" s="611"/>
      <c r="AM41" s="611"/>
      <c r="AN41" s="611"/>
      <c r="AO41" s="611"/>
      <c r="AP41" s="611"/>
      <c r="AQ41" s="611"/>
      <c r="AR41" s="611"/>
      <c r="AS41" s="610"/>
      <c r="AT41" s="610"/>
      <c r="AU41" s="611"/>
      <c r="AV41" s="611"/>
      <c r="AW41" s="611"/>
      <c r="AX41" s="611"/>
      <c r="AY41" s="611"/>
      <c r="AZ41" s="611"/>
      <c r="BA41" s="611"/>
      <c r="BB41" s="611"/>
      <c r="BC41" s="611"/>
      <c r="BD41" s="611"/>
      <c r="BE41" s="611"/>
      <c r="BF41" s="611"/>
      <c r="BG41" s="611"/>
      <c r="BH41" s="611"/>
      <c r="BI41" s="611"/>
      <c r="BJ41" s="611"/>
      <c r="BK41" s="611"/>
      <c r="BL41" s="611"/>
      <c r="BM41" s="611"/>
      <c r="BN41" s="611"/>
      <c r="BO41" s="611"/>
      <c r="BP41" s="697"/>
      <c r="BQ41" s="611"/>
      <c r="BR41" s="611"/>
      <c r="BS41" s="620"/>
      <c r="BT41" s="611"/>
      <c r="BU41" s="611"/>
      <c r="BV41" s="611"/>
      <c r="BW41" s="610"/>
      <c r="BX41" s="610"/>
      <c r="BY41" s="610"/>
      <c r="BZ41" s="610"/>
      <c r="CA41" s="610"/>
      <c r="CB41" s="654"/>
      <c r="CC41" s="654"/>
      <c r="CD41" s="610"/>
      <c r="CE41" s="610"/>
      <c r="CG41" s="611"/>
      <c r="CH41" s="611"/>
      <c r="CI41" s="611"/>
      <c r="CJ41" s="611"/>
      <c r="CK41" s="610"/>
      <c r="CL41" s="654"/>
      <c r="CM41" s="654"/>
      <c r="CN41" s="619"/>
      <c r="CO41" s="619"/>
      <c r="CP41" s="619"/>
      <c r="CQ41" s="619"/>
      <c r="CR41" s="619"/>
      <c r="CS41" s="619"/>
      <c r="CT41" s="619"/>
      <c r="CU41" s="619"/>
      <c r="CV41" s="619"/>
      <c r="CW41" s="619"/>
      <c r="CX41" s="619"/>
      <c r="CY41" s="619"/>
      <c r="CZ41" s="619"/>
      <c r="DA41" s="619"/>
      <c r="DB41" s="619"/>
    </row>
    <row r="42" spans="16:106" ht="12">
      <c r="P42" s="661"/>
      <c r="BQ42" s="661"/>
      <c r="BR42" s="661"/>
      <c r="CB42" s="661"/>
      <c r="CC42" s="661"/>
      <c r="CH42" s="944"/>
      <c r="CI42" s="944"/>
      <c r="CJ42" s="944"/>
      <c r="CN42" s="619"/>
      <c r="CO42" s="619"/>
      <c r="CP42" s="619"/>
      <c r="CQ42" s="619"/>
      <c r="CR42" s="619"/>
      <c r="CS42" s="619"/>
      <c r="CT42" s="619"/>
      <c r="CU42" s="619"/>
      <c r="CV42" s="619"/>
      <c r="CW42" s="619"/>
      <c r="CX42" s="619"/>
      <c r="CY42" s="619"/>
      <c r="CZ42" s="619"/>
      <c r="DA42" s="619"/>
      <c r="DB42" s="619"/>
    </row>
    <row r="43" spans="15:106" ht="12">
      <c r="O43" s="653"/>
      <c r="P43" s="653"/>
      <c r="BR43" s="661"/>
      <c r="CB43" s="661"/>
      <c r="CC43" s="661"/>
      <c r="CN43" s="619"/>
      <c r="CO43" s="619"/>
      <c r="CP43" s="619"/>
      <c r="CQ43" s="619"/>
      <c r="CR43" s="619"/>
      <c r="CS43" s="619"/>
      <c r="CT43" s="619"/>
      <c r="CU43" s="619"/>
      <c r="CV43" s="619"/>
      <c r="CW43" s="619"/>
      <c r="CX43" s="619"/>
      <c r="CY43" s="619"/>
      <c r="CZ43" s="619"/>
      <c r="DA43" s="619"/>
      <c r="DB43" s="619"/>
    </row>
    <row r="44" spans="19:106" ht="12">
      <c r="S44" s="653"/>
      <c r="CB44" s="661"/>
      <c r="CC44" s="661"/>
      <c r="CN44" s="619"/>
      <c r="CO44" s="619"/>
      <c r="CP44" s="619"/>
      <c r="CQ44" s="619"/>
      <c r="CR44" s="619"/>
      <c r="CS44" s="619"/>
      <c r="CT44" s="619"/>
      <c r="CU44" s="619"/>
      <c r="CV44" s="619"/>
      <c r="CW44" s="619"/>
      <c r="CX44" s="619"/>
      <c r="CY44" s="619"/>
      <c r="CZ44" s="619"/>
      <c r="DA44" s="619"/>
      <c r="DB44" s="619"/>
    </row>
    <row r="45" spans="16:105" ht="12">
      <c r="P45" s="653"/>
      <c r="BO45" s="662"/>
      <c r="BP45" s="617"/>
      <c r="CB45" s="661"/>
      <c r="CC45" s="661"/>
      <c r="CM45" s="619"/>
      <c r="CN45" s="619"/>
      <c r="CO45" s="619"/>
      <c r="CP45" s="619"/>
      <c r="CQ45" s="619"/>
      <c r="CR45" s="619"/>
      <c r="CS45" s="619"/>
      <c r="CT45" s="619"/>
      <c r="CU45" s="619"/>
      <c r="CV45" s="619"/>
      <c r="CW45" s="619"/>
      <c r="CX45" s="619"/>
      <c r="CY45" s="619"/>
      <c r="CZ45" s="619"/>
      <c r="DA45" s="619"/>
    </row>
    <row r="46" spans="19:106" ht="12">
      <c r="S46" s="653"/>
      <c r="CB46" s="661"/>
      <c r="CC46" s="661"/>
      <c r="CN46" s="619"/>
      <c r="CO46" s="619"/>
      <c r="CP46" s="619"/>
      <c r="CQ46" s="619"/>
      <c r="CR46" s="619"/>
      <c r="CS46" s="619"/>
      <c r="CT46" s="619"/>
      <c r="CU46" s="619"/>
      <c r="CV46" s="619"/>
      <c r="CW46" s="619"/>
      <c r="CX46" s="619"/>
      <c r="CY46" s="619"/>
      <c r="CZ46" s="619"/>
      <c r="DA46" s="619"/>
      <c r="DB46" s="619"/>
    </row>
    <row r="47" spans="19:106" ht="12">
      <c r="S47" s="653"/>
      <c r="T47" s="653"/>
      <c r="CN47" s="619"/>
      <c r="CO47" s="619"/>
      <c r="CP47" s="619"/>
      <c r="CQ47" s="619"/>
      <c r="CR47" s="619"/>
      <c r="CS47" s="619"/>
      <c r="CT47" s="619"/>
      <c r="CU47" s="619"/>
      <c r="CV47" s="619"/>
      <c r="CW47" s="619"/>
      <c r="CX47" s="619"/>
      <c r="CY47" s="619"/>
      <c r="CZ47" s="619"/>
      <c r="DA47" s="619"/>
      <c r="DB47" s="619"/>
    </row>
    <row r="48" spans="19:106" ht="12">
      <c r="S48" s="653"/>
      <c r="CN48" s="619"/>
      <c r="CO48" s="619"/>
      <c r="CP48" s="619"/>
      <c r="CQ48" s="619"/>
      <c r="CR48" s="619"/>
      <c r="CS48" s="619"/>
      <c r="CT48" s="619"/>
      <c r="CU48" s="619"/>
      <c r="CV48" s="619"/>
      <c r="CW48" s="619"/>
      <c r="CX48" s="619"/>
      <c r="CY48" s="619"/>
      <c r="CZ48" s="619"/>
      <c r="DA48" s="619"/>
      <c r="DB48" s="619"/>
    </row>
    <row r="49" spans="19:106" ht="12">
      <c r="S49" s="653"/>
      <c r="CN49" s="619"/>
      <c r="CO49" s="619"/>
      <c r="CP49" s="619"/>
      <c r="CQ49" s="619"/>
      <c r="CR49" s="619"/>
      <c r="CS49" s="619"/>
      <c r="CT49" s="619"/>
      <c r="CU49" s="619"/>
      <c r="CV49" s="619"/>
      <c r="CW49" s="619"/>
      <c r="CX49" s="619"/>
      <c r="CY49" s="619"/>
      <c r="CZ49" s="619"/>
      <c r="DA49" s="619"/>
      <c r="DB49" s="619"/>
    </row>
    <row r="50" spans="19:106" ht="12">
      <c r="S50" s="653"/>
      <c r="CN50" s="619"/>
      <c r="CO50" s="619"/>
      <c r="CP50" s="619"/>
      <c r="CQ50" s="619"/>
      <c r="CR50" s="619"/>
      <c r="CS50" s="619"/>
      <c r="CT50" s="619"/>
      <c r="CU50" s="619"/>
      <c r="CV50" s="619"/>
      <c r="CW50" s="619"/>
      <c r="CX50" s="619"/>
      <c r="CY50" s="619"/>
      <c r="CZ50" s="619"/>
      <c r="DA50" s="619"/>
      <c r="DB50" s="619"/>
    </row>
    <row r="51" spans="19:106" ht="12">
      <c r="S51" s="653"/>
      <c r="CN51" s="619"/>
      <c r="CO51" s="619"/>
      <c r="CP51" s="619"/>
      <c r="CQ51" s="619"/>
      <c r="CR51" s="619"/>
      <c r="CS51" s="619"/>
      <c r="CT51" s="619"/>
      <c r="CU51" s="619"/>
      <c r="CV51" s="619"/>
      <c r="CW51" s="619"/>
      <c r="CX51" s="619"/>
      <c r="CY51" s="619"/>
      <c r="CZ51" s="619"/>
      <c r="DA51" s="619"/>
      <c r="DB51" s="619"/>
    </row>
    <row r="52" spans="19:106" ht="12">
      <c r="S52" s="653"/>
      <c r="AU52" s="945"/>
      <c r="AV52" s="945"/>
      <c r="CN52" s="619"/>
      <c r="CO52" s="619"/>
      <c r="CP52" s="619"/>
      <c r="CQ52" s="619"/>
      <c r="CR52" s="619"/>
      <c r="CS52" s="619"/>
      <c r="CT52" s="619"/>
      <c r="CU52" s="619"/>
      <c r="CV52" s="619"/>
      <c r="CW52" s="619"/>
      <c r="CX52" s="619"/>
      <c r="CY52" s="619"/>
      <c r="CZ52" s="619"/>
      <c r="DA52" s="619"/>
      <c r="DB52" s="619"/>
    </row>
    <row r="53" spans="19:106" ht="12">
      <c r="S53" s="653"/>
      <c r="AU53" s="945"/>
      <c r="AV53" s="945"/>
      <c r="CN53" s="619"/>
      <c r="CO53" s="619"/>
      <c r="CP53" s="619"/>
      <c r="CQ53" s="619"/>
      <c r="CR53" s="619"/>
      <c r="CS53" s="619"/>
      <c r="CT53" s="619"/>
      <c r="CU53" s="619"/>
      <c r="CV53" s="619"/>
      <c r="CW53" s="619"/>
      <c r="CX53" s="619"/>
      <c r="CY53" s="619"/>
      <c r="CZ53" s="619"/>
      <c r="DA53" s="619"/>
      <c r="DB53" s="619"/>
    </row>
    <row r="54" spans="19:106" ht="12">
      <c r="S54" s="653"/>
      <c r="AU54" s="635"/>
      <c r="AV54" s="635"/>
      <c r="CN54" s="619"/>
      <c r="CO54" s="619"/>
      <c r="CP54" s="619"/>
      <c r="CQ54" s="619"/>
      <c r="CR54" s="619"/>
      <c r="CS54" s="619"/>
      <c r="CT54" s="619"/>
      <c r="CU54" s="619"/>
      <c r="CV54" s="619"/>
      <c r="CW54" s="619"/>
      <c r="CX54" s="619"/>
      <c r="CY54" s="619"/>
      <c r="CZ54" s="619"/>
      <c r="DA54" s="619"/>
      <c r="DB54" s="619"/>
    </row>
    <row r="55" spans="19:106" ht="12">
      <c r="S55" s="653"/>
      <c r="AU55" s="651"/>
      <c r="AV55" s="651"/>
      <c r="CN55" s="619"/>
      <c r="CO55" s="619"/>
      <c r="CP55" s="619"/>
      <c r="CQ55" s="619"/>
      <c r="CR55" s="619"/>
      <c r="CS55" s="619"/>
      <c r="CT55" s="619"/>
      <c r="CU55" s="619"/>
      <c r="CV55" s="619"/>
      <c r="CW55" s="619"/>
      <c r="CX55" s="619"/>
      <c r="CY55" s="619"/>
      <c r="CZ55" s="619"/>
      <c r="DA55" s="619"/>
      <c r="DB55" s="619"/>
    </row>
    <row r="56" spans="19:106" ht="12">
      <c r="S56" s="653"/>
      <c r="AU56" s="654"/>
      <c r="AV56" s="654"/>
      <c r="CN56" s="619"/>
      <c r="CO56" s="619"/>
      <c r="CP56" s="619"/>
      <c r="CQ56" s="619"/>
      <c r="CR56" s="619"/>
      <c r="CS56" s="619"/>
      <c r="CT56" s="619"/>
      <c r="CU56" s="619"/>
      <c r="CV56" s="619"/>
      <c r="CW56" s="619"/>
      <c r="CX56" s="619"/>
      <c r="CY56" s="619"/>
      <c r="CZ56" s="619"/>
      <c r="DA56" s="619"/>
      <c r="DB56" s="619"/>
    </row>
    <row r="57" spans="19:106" ht="12">
      <c r="S57" s="653"/>
      <c r="AU57" s="654"/>
      <c r="AV57" s="654"/>
      <c r="CN57" s="619"/>
      <c r="CO57" s="619"/>
      <c r="CP57" s="619"/>
      <c r="CQ57" s="619"/>
      <c r="CR57" s="619"/>
      <c r="CS57" s="619"/>
      <c r="CT57" s="619"/>
      <c r="CU57" s="619"/>
      <c r="CV57" s="619"/>
      <c r="CW57" s="619"/>
      <c r="CX57" s="619"/>
      <c r="CY57" s="619"/>
      <c r="CZ57" s="619"/>
      <c r="DA57" s="619"/>
      <c r="DB57" s="619"/>
    </row>
    <row r="58" spans="19:106" ht="12">
      <c r="S58" s="653"/>
      <c r="AU58" s="654"/>
      <c r="AV58" s="654"/>
      <c r="CN58" s="619"/>
      <c r="CO58" s="619"/>
      <c r="CP58" s="619"/>
      <c r="CQ58" s="619"/>
      <c r="CR58" s="619"/>
      <c r="CS58" s="619"/>
      <c r="CT58" s="619"/>
      <c r="CU58" s="619"/>
      <c r="CV58" s="619"/>
      <c r="CW58" s="619"/>
      <c r="CX58" s="619"/>
      <c r="CY58" s="619"/>
      <c r="CZ58" s="619"/>
      <c r="DA58" s="619"/>
      <c r="DB58" s="619"/>
    </row>
    <row r="59" spans="19:48" ht="12">
      <c r="S59" s="653"/>
      <c r="AU59" s="654"/>
      <c r="AV59" s="654"/>
    </row>
    <row r="60" spans="19:48" ht="12">
      <c r="S60" s="653"/>
      <c r="AU60" s="654"/>
      <c r="AV60" s="654"/>
    </row>
    <row r="61" spans="19:48" ht="12">
      <c r="S61" s="653"/>
      <c r="AU61" s="654"/>
      <c r="AV61" s="654"/>
    </row>
    <row r="62" spans="19:48" ht="12">
      <c r="S62" s="653"/>
      <c r="AU62" s="654"/>
      <c r="AV62" s="654"/>
    </row>
    <row r="63" spans="19:48" ht="12">
      <c r="S63" s="653"/>
      <c r="AU63" s="654"/>
      <c r="AV63" s="654"/>
    </row>
    <row r="64" spans="19:48" ht="12">
      <c r="S64" s="653"/>
      <c r="AU64" s="654"/>
      <c r="AV64" s="654"/>
    </row>
    <row r="65" spans="19:48" ht="12">
      <c r="S65" s="653"/>
      <c r="AU65" s="654"/>
      <c r="AV65" s="654"/>
    </row>
    <row r="66" spans="19:48" ht="12">
      <c r="S66" s="653"/>
      <c r="AU66" s="654"/>
      <c r="AV66" s="654"/>
    </row>
    <row r="67" spans="19:48" ht="12">
      <c r="S67" s="653"/>
      <c r="AU67" s="654"/>
      <c r="AV67" s="654"/>
    </row>
    <row r="68" spans="47:48" ht="12">
      <c r="AU68" s="654"/>
      <c r="AV68" s="654"/>
    </row>
    <row r="69" spans="47:48" ht="12">
      <c r="AU69" s="654"/>
      <c r="AV69" s="654"/>
    </row>
    <row r="70" spans="47:48" ht="12">
      <c r="AU70" s="654"/>
      <c r="AV70" s="654"/>
    </row>
    <row r="71" spans="47:48" ht="12">
      <c r="AU71" s="654"/>
      <c r="AV71" s="654"/>
    </row>
    <row r="72" spans="47:48" ht="12">
      <c r="AU72" s="654"/>
      <c r="AV72" s="654"/>
    </row>
    <row r="73" spans="47:48" ht="12">
      <c r="AU73" s="654"/>
      <c r="AV73" s="654"/>
    </row>
    <row r="74" spans="47:48" ht="12">
      <c r="AU74" s="654"/>
      <c r="AV74" s="654"/>
    </row>
    <row r="75" spans="47:48" ht="12">
      <c r="AU75" s="654"/>
      <c r="AV75" s="654"/>
    </row>
    <row r="76" spans="47:48" ht="12">
      <c r="AU76" s="654"/>
      <c r="AV76" s="654"/>
    </row>
    <row r="77" spans="47:48" ht="12">
      <c r="AU77" s="654"/>
      <c r="AV77" s="654"/>
    </row>
    <row r="78" spans="47:48" ht="12">
      <c r="AU78" s="654"/>
      <c r="AV78" s="654"/>
    </row>
    <row r="79" spans="47:48" ht="12">
      <c r="AU79" s="654"/>
      <c r="AV79" s="654"/>
    </row>
    <row r="80" spans="47:48" ht="12">
      <c r="AU80" s="654"/>
      <c r="AV80" s="654"/>
    </row>
    <row r="81" spans="47:48" ht="12">
      <c r="AU81" s="654"/>
      <c r="AV81" s="654"/>
    </row>
  </sheetData>
  <sheetProtection/>
  <mergeCells count="89">
    <mergeCell ref="C7:D8"/>
    <mergeCell ref="E7:L7"/>
    <mergeCell ref="M7:N8"/>
    <mergeCell ref="O7:P8"/>
    <mergeCell ref="S7:V7"/>
    <mergeCell ref="W7:AH7"/>
    <mergeCell ref="E8:F8"/>
    <mergeCell ref="G8:H8"/>
    <mergeCell ref="I8:J8"/>
    <mergeCell ref="K8:L8"/>
    <mergeCell ref="AI7:AJ8"/>
    <mergeCell ref="AK7:AK11"/>
    <mergeCell ref="AL7:AL11"/>
    <mergeCell ref="AM7:AN8"/>
    <mergeCell ref="AO7:AP8"/>
    <mergeCell ref="AQ7:AR8"/>
    <mergeCell ref="AS7:AT8"/>
    <mergeCell ref="AU7:AW8"/>
    <mergeCell ref="AX7:AY8"/>
    <mergeCell ref="AZ7:BA8"/>
    <mergeCell ref="BB7:BB11"/>
    <mergeCell ref="BC7:BC11"/>
    <mergeCell ref="AU9:AV9"/>
    <mergeCell ref="AW9:AW11"/>
    <mergeCell ref="AX9:AY9"/>
    <mergeCell ref="AZ9:BA9"/>
    <mergeCell ref="BD7:BE8"/>
    <mergeCell ref="BF7:BG8"/>
    <mergeCell ref="BH7:BI8"/>
    <mergeCell ref="BJ7:BM7"/>
    <mergeCell ref="BN7:BP8"/>
    <mergeCell ref="BQ7:BS8"/>
    <mergeCell ref="CV7:CW7"/>
    <mergeCell ref="CZ7:DB8"/>
    <mergeCell ref="BT7:BT11"/>
    <mergeCell ref="BU7:BU11"/>
    <mergeCell ref="BV7:BW8"/>
    <mergeCell ref="BX7:BY8"/>
    <mergeCell ref="BZ7:CA8"/>
    <mergeCell ref="CB7:CC8"/>
    <mergeCell ref="S8:T8"/>
    <mergeCell ref="U8:V8"/>
    <mergeCell ref="W8:X8"/>
    <mergeCell ref="Y8:Z8"/>
    <mergeCell ref="AA8:AB8"/>
    <mergeCell ref="AC8:AD8"/>
    <mergeCell ref="AE8:AF8"/>
    <mergeCell ref="AG8:AH8"/>
    <mergeCell ref="BJ8:BK8"/>
    <mergeCell ref="BL8:BM8"/>
    <mergeCell ref="CT8:CU8"/>
    <mergeCell ref="CV8:CW8"/>
    <mergeCell ref="CD7:CE8"/>
    <mergeCell ref="CF7:CG8"/>
    <mergeCell ref="CH7:CJ8"/>
    <mergeCell ref="CN7:CO8"/>
    <mergeCell ref="C9:D9"/>
    <mergeCell ref="E9:F9"/>
    <mergeCell ref="G9:H9"/>
    <mergeCell ref="K9:L9"/>
    <mergeCell ref="M9:N9"/>
    <mergeCell ref="O9:P9"/>
    <mergeCell ref="AS9:AT9"/>
    <mergeCell ref="S9:T9"/>
    <mergeCell ref="U9:V9"/>
    <mergeCell ref="W9:X9"/>
    <mergeCell ref="Y9:Z9"/>
    <mergeCell ref="AA9:AB9"/>
    <mergeCell ref="AC9:AD9"/>
    <mergeCell ref="BF9:BG9"/>
    <mergeCell ref="BH9:BI9"/>
    <mergeCell ref="BJ9:BK9"/>
    <mergeCell ref="BL9:BM9"/>
    <mergeCell ref="BN9:BO9"/>
    <mergeCell ref="AE9:AF9"/>
    <mergeCell ref="AI9:AJ9"/>
    <mergeCell ref="AM9:AN9"/>
    <mergeCell ref="AO9:AP9"/>
    <mergeCell ref="AQ9:AR9"/>
    <mergeCell ref="A10:B10"/>
    <mergeCell ref="CH42:CJ42"/>
    <mergeCell ref="AU52:AV53"/>
    <mergeCell ref="BQ9:BR9"/>
    <mergeCell ref="BV9:BW9"/>
    <mergeCell ref="BX9:BY9"/>
    <mergeCell ref="CB9:CC9"/>
    <mergeCell ref="CF9:CG9"/>
    <mergeCell ref="CH9:CI9"/>
    <mergeCell ref="BD9:BE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I33" sqref="I32:I33"/>
    </sheetView>
  </sheetViews>
  <sheetFormatPr defaultColWidth="9.00390625" defaultRowHeight="12.75"/>
  <cols>
    <col min="2" max="2" width="23.125" style="0" customWidth="1"/>
    <col min="4" max="4" width="15.75390625" style="0" customWidth="1"/>
    <col min="5" max="5" width="13.875" style="752" customWidth="1"/>
    <col min="6" max="6" width="12.125" style="752" customWidth="1"/>
    <col min="7" max="7" width="13.875" style="752" customWidth="1"/>
    <col min="8" max="8" width="10.75390625" style="0" customWidth="1"/>
    <col min="9" max="9" width="9.25390625" style="0" customWidth="1"/>
    <col min="10" max="11" width="10.00390625" style="0" bestFit="1" customWidth="1"/>
    <col min="17" max="17" width="10.25390625" style="0" customWidth="1"/>
  </cols>
  <sheetData>
    <row r="1" spans="1:18" ht="12.75">
      <c r="A1" s="49"/>
      <c r="B1" s="49"/>
      <c r="C1" s="49"/>
      <c r="D1" s="49"/>
      <c r="E1" s="698"/>
      <c r="F1" s="698"/>
      <c r="G1" s="698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9"/>
      <c r="B2" s="49"/>
      <c r="C2" s="49"/>
      <c r="D2" s="49"/>
      <c r="E2" s="698"/>
      <c r="F2" s="698"/>
      <c r="G2" s="69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9"/>
      <c r="B3" s="49"/>
      <c r="C3" s="49"/>
      <c r="D3" s="49"/>
      <c r="E3" s="698"/>
      <c r="F3" s="698"/>
      <c r="G3" s="69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699"/>
      <c r="B4" s="49"/>
      <c r="C4" s="700" t="s">
        <v>1316</v>
      </c>
      <c r="D4" s="49"/>
      <c r="E4" s="701"/>
      <c r="F4" s="701"/>
      <c r="G4" s="701"/>
      <c r="H4" s="702"/>
      <c r="I4" s="702"/>
      <c r="J4" s="699"/>
      <c r="K4" s="703"/>
      <c r="L4" s="703"/>
      <c r="M4" s="699"/>
      <c r="N4" s="699"/>
      <c r="O4" s="699"/>
      <c r="P4" s="49"/>
      <c r="Q4" s="49"/>
      <c r="R4" s="49"/>
    </row>
    <row r="5" spans="1:18" ht="12.75">
      <c r="A5" s="699"/>
      <c r="B5" s="704"/>
      <c r="C5" s="702" t="s">
        <v>1317</v>
      </c>
      <c r="D5" s="49"/>
      <c r="E5" s="701"/>
      <c r="F5" s="701"/>
      <c r="G5" s="701"/>
      <c r="H5" s="702"/>
      <c r="I5" s="702"/>
      <c r="J5" s="703"/>
      <c r="K5" s="702"/>
      <c r="L5" s="703"/>
      <c r="M5" s="699"/>
      <c r="N5" s="699"/>
      <c r="O5" s="699"/>
      <c r="P5" s="49"/>
      <c r="Q5" s="49"/>
      <c r="R5" s="49"/>
    </row>
    <row r="6" spans="1:18" ht="12.75">
      <c r="A6" s="699"/>
      <c r="B6" s="704"/>
      <c r="C6" s="702"/>
      <c r="D6" s="702"/>
      <c r="E6" s="701"/>
      <c r="F6" s="701"/>
      <c r="G6" s="701"/>
      <c r="H6" s="702"/>
      <c r="I6" s="702"/>
      <c r="J6" s="703"/>
      <c r="K6" s="703"/>
      <c r="L6" s="703"/>
      <c r="M6" s="699"/>
      <c r="N6" s="699"/>
      <c r="O6" s="699"/>
      <c r="P6" s="49"/>
      <c r="Q6" s="49"/>
      <c r="R6" s="49"/>
    </row>
    <row r="7" spans="1:18" ht="12.75">
      <c r="A7" s="699"/>
      <c r="B7" s="699" t="s">
        <v>1318</v>
      </c>
      <c r="C7" s="699"/>
      <c r="D7" s="699"/>
      <c r="E7" s="705"/>
      <c r="F7" s="705"/>
      <c r="G7" s="705"/>
      <c r="H7" s="703"/>
      <c r="I7" s="703"/>
      <c r="J7" s="699"/>
      <c r="K7" s="699"/>
      <c r="L7" s="699"/>
      <c r="M7" s="699"/>
      <c r="N7" s="699"/>
      <c r="O7" s="699"/>
      <c r="P7" s="49"/>
      <c r="Q7" s="49"/>
      <c r="R7" s="49"/>
    </row>
    <row r="8" spans="1:18" ht="12.75">
      <c r="A8" s="699"/>
      <c r="B8" s="699"/>
      <c r="C8" s="699"/>
      <c r="D8" s="699"/>
      <c r="E8" s="705"/>
      <c r="F8" s="705"/>
      <c r="G8" s="705"/>
      <c r="H8" s="703"/>
      <c r="I8" s="703"/>
      <c r="J8" s="699"/>
      <c r="K8" s="699"/>
      <c r="L8" s="699"/>
      <c r="M8" s="699"/>
      <c r="N8" s="699"/>
      <c r="O8" s="699"/>
      <c r="P8" s="49"/>
      <c r="Q8" s="49"/>
      <c r="R8" s="49"/>
    </row>
    <row r="9" spans="1:18" ht="12.75">
      <c r="A9" s="699"/>
      <c r="B9" s="706" t="s">
        <v>1319</v>
      </c>
      <c r="C9" s="703"/>
      <c r="D9" s="703"/>
      <c r="E9" s="705" t="s">
        <v>383</v>
      </c>
      <c r="F9" s="705"/>
      <c r="G9" s="705"/>
      <c r="H9" s="703"/>
      <c r="I9" s="703"/>
      <c r="J9" s="49"/>
      <c r="K9" s="49"/>
      <c r="L9" s="49"/>
      <c r="M9" s="49"/>
      <c r="N9" s="49"/>
      <c r="O9" s="699"/>
      <c r="P9" s="49"/>
      <c r="Q9" s="49"/>
      <c r="R9" s="49"/>
    </row>
    <row r="10" spans="1:18" ht="12.75">
      <c r="A10" s="699"/>
      <c r="B10" s="699"/>
      <c r="C10" s="707"/>
      <c r="D10" s="707" t="s">
        <v>1320</v>
      </c>
      <c r="E10" s="705"/>
      <c r="F10" s="705"/>
      <c r="G10" s="705"/>
      <c r="H10" s="703"/>
      <c r="I10" s="703"/>
      <c r="J10" s="703"/>
      <c r="K10" s="703"/>
      <c r="L10" s="703"/>
      <c r="M10" s="703"/>
      <c r="N10" s="703"/>
      <c r="O10" s="699"/>
      <c r="P10" s="49"/>
      <c r="Q10" s="49"/>
      <c r="R10" s="49"/>
    </row>
    <row r="11" spans="1:17" ht="24">
      <c r="A11" s="708"/>
      <c r="B11" s="708"/>
      <c r="C11" s="709"/>
      <c r="D11" s="710"/>
      <c r="E11" s="979" t="s">
        <v>1321</v>
      </c>
      <c r="F11" s="980"/>
      <c r="G11" s="980"/>
      <c r="H11" s="983"/>
      <c r="I11" s="983"/>
      <c r="J11" s="710"/>
      <c r="K11" s="711"/>
      <c r="L11" s="711"/>
      <c r="M11" s="711"/>
      <c r="N11" s="712"/>
      <c r="O11" s="49"/>
      <c r="P11" s="49"/>
      <c r="Q11" s="49"/>
    </row>
    <row r="12" spans="1:17" ht="12.75">
      <c r="A12" s="713"/>
      <c r="B12" s="713"/>
      <c r="C12" s="703"/>
      <c r="D12" s="714"/>
      <c r="E12" s="981"/>
      <c r="F12" s="982"/>
      <c r="G12" s="982"/>
      <c r="H12" s="984"/>
      <c r="I12" s="984"/>
      <c r="J12" s="715"/>
      <c r="K12" s="716"/>
      <c r="L12" s="717"/>
      <c r="M12" s="718"/>
      <c r="N12" s="719"/>
      <c r="O12" s="49"/>
      <c r="P12" s="49"/>
      <c r="Q12" s="49"/>
    </row>
    <row r="13" spans="1:17" ht="12.75">
      <c r="A13" s="720"/>
      <c r="B13" s="720"/>
      <c r="C13" s="707"/>
      <c r="D13" s="721"/>
      <c r="E13" s="722" t="s">
        <v>671</v>
      </c>
      <c r="F13" s="722" t="s">
        <v>677</v>
      </c>
      <c r="G13" s="722" t="s">
        <v>761</v>
      </c>
      <c r="H13" s="985"/>
      <c r="I13" s="985"/>
      <c r="J13" s="723"/>
      <c r="K13" s="724"/>
      <c r="L13" s="725"/>
      <c r="M13" s="725"/>
      <c r="N13" s="726"/>
      <c r="O13" s="49"/>
      <c r="P13" s="49"/>
      <c r="Q13" s="49"/>
    </row>
    <row r="14" spans="1:17" ht="15" customHeight="1">
      <c r="A14" s="727" t="s">
        <v>1322</v>
      </c>
      <c r="B14" s="708" t="s">
        <v>1323</v>
      </c>
      <c r="C14" s="728" t="s">
        <v>1324</v>
      </c>
      <c r="D14" s="703"/>
      <c r="E14" s="729">
        <v>3347000</v>
      </c>
      <c r="F14" s="729">
        <v>1703000</v>
      </c>
      <c r="G14" s="729">
        <v>2986500</v>
      </c>
      <c r="H14" s="730">
        <f>G14/E14*100</f>
        <v>89.22916044218702</v>
      </c>
      <c r="I14" s="730">
        <f>G14/F14*100</f>
        <v>175.36699941280094</v>
      </c>
      <c r="J14" s="731"/>
      <c r="K14" s="732"/>
      <c r="L14" s="733"/>
      <c r="M14" s="732"/>
      <c r="N14" s="734"/>
      <c r="O14" s="49"/>
      <c r="P14" s="76"/>
      <c r="Q14" s="49"/>
    </row>
    <row r="15" spans="1:17" ht="15" customHeight="1">
      <c r="A15" s="735" t="s">
        <v>1325</v>
      </c>
      <c r="B15" s="735" t="s">
        <v>1326</v>
      </c>
      <c r="C15" s="736" t="s">
        <v>1327</v>
      </c>
      <c r="D15" s="721"/>
      <c r="E15" s="737">
        <v>914507</v>
      </c>
      <c r="F15" s="737">
        <v>1463021</v>
      </c>
      <c r="G15" s="737">
        <v>711322</v>
      </c>
      <c r="H15" s="730">
        <f aca="true" t="shared" si="0" ref="H15:H25">G15/E15*100</f>
        <v>77.78201807093876</v>
      </c>
      <c r="I15" s="730">
        <f aca="true" t="shared" si="1" ref="I15:I25">G15/F15*100</f>
        <v>48.62008132487504</v>
      </c>
      <c r="J15" s="731"/>
      <c r="K15" s="731"/>
      <c r="L15" s="699"/>
      <c r="M15" s="731"/>
      <c r="N15" s="734"/>
      <c r="O15" s="49"/>
      <c r="P15" s="76"/>
      <c r="Q15" s="49"/>
    </row>
    <row r="16" spans="1:17" ht="15" customHeight="1">
      <c r="A16" s="713" t="s">
        <v>1328</v>
      </c>
      <c r="B16" s="52"/>
      <c r="C16" s="728" t="s">
        <v>1329</v>
      </c>
      <c r="D16" s="703"/>
      <c r="E16" s="737">
        <v>78465227.2</v>
      </c>
      <c r="F16" s="737">
        <v>91679198.4</v>
      </c>
      <c r="G16" s="737">
        <v>92106718.7</v>
      </c>
      <c r="H16" s="730">
        <f t="shared" si="0"/>
        <v>117.38539731138383</v>
      </c>
      <c r="I16" s="730">
        <f t="shared" si="1"/>
        <v>100.46632203101811</v>
      </c>
      <c r="J16" s="738"/>
      <c r="K16" s="703"/>
      <c r="L16" s="699"/>
      <c r="M16" s="731"/>
      <c r="N16" s="734"/>
      <c r="O16" s="49"/>
      <c r="P16" s="76"/>
      <c r="Q16" s="76"/>
    </row>
    <row r="17" spans="1:17" ht="15" customHeight="1">
      <c r="A17" s="54" t="s">
        <v>1330</v>
      </c>
      <c r="B17" s="52"/>
      <c r="C17" s="143" t="s">
        <v>1331</v>
      </c>
      <c r="D17" s="739"/>
      <c r="E17" s="737">
        <v>589190.4</v>
      </c>
      <c r="F17" s="737">
        <v>434369.3</v>
      </c>
      <c r="G17" s="737">
        <v>725750.2</v>
      </c>
      <c r="H17" s="730">
        <f t="shared" si="0"/>
        <v>123.17753310305122</v>
      </c>
      <c r="I17" s="730">
        <f t="shared" si="1"/>
        <v>167.0813752261037</v>
      </c>
      <c r="J17" s="731"/>
      <c r="K17" s="703"/>
      <c r="L17" s="699"/>
      <c r="M17" s="731"/>
      <c r="N17" s="734"/>
      <c r="O17" s="49"/>
      <c r="P17" s="76"/>
      <c r="Q17" s="49"/>
    </row>
    <row r="18" spans="1:17" ht="15" customHeight="1">
      <c r="A18" s="54" t="s">
        <v>1332</v>
      </c>
      <c r="B18" s="52"/>
      <c r="C18" s="143"/>
      <c r="D18" s="739"/>
      <c r="E18" s="737">
        <v>144654.7</v>
      </c>
      <c r="F18" s="737">
        <v>143858</v>
      </c>
      <c r="G18" s="737">
        <v>317234</v>
      </c>
      <c r="H18" s="730">
        <f t="shared" si="0"/>
        <v>219.30431572565564</v>
      </c>
      <c r="I18" s="730">
        <f t="shared" si="1"/>
        <v>220.5188449721253</v>
      </c>
      <c r="J18" s="731"/>
      <c r="K18" s="703"/>
      <c r="L18" s="699"/>
      <c r="M18" s="731"/>
      <c r="N18" s="734"/>
      <c r="O18" s="49"/>
      <c r="P18" s="76"/>
      <c r="Q18" s="49"/>
    </row>
    <row r="19" spans="1:17" ht="15" customHeight="1">
      <c r="A19" s="713" t="s">
        <v>1333</v>
      </c>
      <c r="B19" s="52"/>
      <c r="C19" s="740" t="s">
        <v>1334</v>
      </c>
      <c r="D19" s="739"/>
      <c r="E19" s="737">
        <v>44375225.4</v>
      </c>
      <c r="F19" s="737">
        <v>50436864.7</v>
      </c>
      <c r="G19" s="737">
        <v>59917172</v>
      </c>
      <c r="H19" s="730">
        <f t="shared" si="0"/>
        <v>135.02392711226656</v>
      </c>
      <c r="I19" s="730">
        <f t="shared" si="1"/>
        <v>118.7963850576144</v>
      </c>
      <c r="J19" s="731"/>
      <c r="K19" s="703"/>
      <c r="L19" s="699"/>
      <c r="M19" s="731"/>
      <c r="N19" s="734"/>
      <c r="O19" s="49"/>
      <c r="P19" s="76"/>
      <c r="Q19" s="49"/>
    </row>
    <row r="20" spans="1:17" ht="15" customHeight="1">
      <c r="A20" s="713" t="s">
        <v>1335</v>
      </c>
      <c r="B20" s="52"/>
      <c r="C20" s="740" t="s">
        <v>1336</v>
      </c>
      <c r="D20" s="703"/>
      <c r="E20" s="737">
        <v>10453863</v>
      </c>
      <c r="F20" s="737">
        <v>10340908.8</v>
      </c>
      <c r="G20" s="737">
        <v>13226764.3</v>
      </c>
      <c r="H20" s="730">
        <f t="shared" si="0"/>
        <v>126.52513525382913</v>
      </c>
      <c r="I20" s="730">
        <f t="shared" si="1"/>
        <v>127.90717485101504</v>
      </c>
      <c r="J20" s="731"/>
      <c r="K20" s="703"/>
      <c r="L20" s="699"/>
      <c r="M20" s="731"/>
      <c r="N20" s="734"/>
      <c r="O20" s="49"/>
      <c r="P20" s="76"/>
      <c r="Q20" s="49"/>
    </row>
    <row r="21" spans="1:17" ht="15" customHeight="1">
      <c r="A21" s="713" t="s">
        <v>1337</v>
      </c>
      <c r="B21" s="52"/>
      <c r="C21" s="740" t="s">
        <v>1338</v>
      </c>
      <c r="D21" s="703"/>
      <c r="E21" s="737">
        <v>745737.5</v>
      </c>
      <c r="F21" s="737">
        <v>643174.9</v>
      </c>
      <c r="G21" s="737">
        <v>161080</v>
      </c>
      <c r="H21" s="730">
        <f t="shared" si="0"/>
        <v>21.600093866809704</v>
      </c>
      <c r="I21" s="730">
        <f t="shared" si="1"/>
        <v>25.0445096660333</v>
      </c>
      <c r="J21" s="731"/>
      <c r="K21" s="703"/>
      <c r="L21" s="699"/>
      <c r="M21" s="731"/>
      <c r="N21" s="734"/>
      <c r="O21" s="49"/>
      <c r="P21" s="76"/>
      <c r="Q21" s="49"/>
    </row>
    <row r="22" spans="1:17" ht="15" customHeight="1">
      <c r="A22" s="713" t="s">
        <v>1339</v>
      </c>
      <c r="B22" s="52"/>
      <c r="C22" s="740" t="s">
        <v>1340</v>
      </c>
      <c r="D22" s="703"/>
      <c r="E22" s="737"/>
      <c r="F22" s="737"/>
      <c r="G22" s="737"/>
      <c r="H22" s="730"/>
      <c r="I22" s="730"/>
      <c r="J22" s="731"/>
      <c r="K22" s="731"/>
      <c r="L22" s="731"/>
      <c r="M22" s="731"/>
      <c r="N22" s="734"/>
      <c r="O22" s="731"/>
      <c r="P22" s="76"/>
      <c r="Q22" s="49"/>
    </row>
    <row r="23" spans="1:17" ht="15" customHeight="1">
      <c r="A23" s="713" t="s">
        <v>1341</v>
      </c>
      <c r="B23" s="52"/>
      <c r="C23" s="740" t="s">
        <v>1342</v>
      </c>
      <c r="D23" s="703"/>
      <c r="E23" s="741">
        <v>7321</v>
      </c>
      <c r="F23" s="741">
        <v>5592</v>
      </c>
      <c r="G23" s="741">
        <v>7936</v>
      </c>
      <c r="H23" s="730">
        <f t="shared" si="0"/>
        <v>108.40049173610163</v>
      </c>
      <c r="I23" s="730">
        <f t="shared" si="1"/>
        <v>141.9170243204578</v>
      </c>
      <c r="J23" s="742"/>
      <c r="K23" s="703"/>
      <c r="L23" s="699"/>
      <c r="M23" s="742"/>
      <c r="N23" s="743"/>
      <c r="O23" s="49"/>
      <c r="P23" s="76"/>
      <c r="Q23" s="49"/>
    </row>
    <row r="24" spans="1:17" ht="15" customHeight="1">
      <c r="A24" s="713" t="s">
        <v>1343</v>
      </c>
      <c r="B24" s="52"/>
      <c r="C24" s="740" t="s">
        <v>1338</v>
      </c>
      <c r="D24" s="703"/>
      <c r="E24" s="741">
        <v>16</v>
      </c>
      <c r="F24" s="741">
        <v>13</v>
      </c>
      <c r="G24" s="741">
        <v>5</v>
      </c>
      <c r="H24" s="730">
        <f t="shared" si="0"/>
        <v>31.25</v>
      </c>
      <c r="I24" s="730">
        <f t="shared" si="1"/>
        <v>38.46153846153847</v>
      </c>
      <c r="J24" s="742"/>
      <c r="K24" s="703"/>
      <c r="L24" s="703"/>
      <c r="M24" s="742"/>
      <c r="N24" s="743"/>
      <c r="O24" s="49"/>
      <c r="P24" s="76"/>
      <c r="Q24" s="49"/>
    </row>
    <row r="25" spans="1:17" ht="15" customHeight="1">
      <c r="A25" s="720" t="s">
        <v>1344</v>
      </c>
      <c r="B25" s="50"/>
      <c r="C25" s="744"/>
      <c r="D25" s="707"/>
      <c r="E25" s="745">
        <v>6275409.3</v>
      </c>
      <c r="F25" s="745">
        <v>11855979</v>
      </c>
      <c r="G25" s="745">
        <v>8882171.2</v>
      </c>
      <c r="H25" s="746">
        <f t="shared" si="0"/>
        <v>141.53931282219312</v>
      </c>
      <c r="I25" s="747">
        <f t="shared" si="1"/>
        <v>74.91723121304449</v>
      </c>
      <c r="J25" s="748"/>
      <c r="K25" s="748"/>
      <c r="L25" s="707"/>
      <c r="M25" s="748"/>
      <c r="N25" s="749"/>
      <c r="O25" s="49"/>
      <c r="P25" s="76"/>
      <c r="Q25" s="49"/>
    </row>
    <row r="26" spans="1:18" ht="12.75">
      <c r="A26" s="699"/>
      <c r="B26" s="49"/>
      <c r="C26" s="699"/>
      <c r="D26" s="699"/>
      <c r="E26" s="750"/>
      <c r="F26" s="750"/>
      <c r="G26" s="698"/>
      <c r="H26" s="49"/>
      <c r="I26" s="49"/>
      <c r="J26" s="703"/>
      <c r="K26" s="703"/>
      <c r="L26" s="703"/>
      <c r="M26" s="699"/>
      <c r="N26" s="699"/>
      <c r="O26" s="699"/>
      <c r="P26" s="49"/>
      <c r="Q26" s="49"/>
      <c r="R26" s="49"/>
    </row>
    <row r="27" spans="1:18" ht="12.75">
      <c r="A27" s="699"/>
      <c r="B27" s="703"/>
      <c r="C27" s="703"/>
      <c r="D27" s="703"/>
      <c r="E27" s="705"/>
      <c r="F27" s="705"/>
      <c r="G27" s="705"/>
      <c r="H27" s="703"/>
      <c r="I27" s="703"/>
      <c r="J27" s="703"/>
      <c r="K27" s="703"/>
      <c r="L27" s="703"/>
      <c r="M27" s="703"/>
      <c r="N27" s="703"/>
      <c r="O27" s="703"/>
      <c r="P27" s="49"/>
      <c r="Q27" s="49"/>
      <c r="R27" s="49"/>
    </row>
    <row r="28" spans="1:18" ht="12.75">
      <c r="A28" s="49"/>
      <c r="B28" s="49"/>
      <c r="C28" s="49"/>
      <c r="D28" s="49"/>
      <c r="E28" s="698"/>
      <c r="F28" s="698"/>
      <c r="G28" s="69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ht="12.75">
      <c r="A29" s="49"/>
      <c r="B29" s="49"/>
      <c r="C29" s="49"/>
      <c r="D29" s="49"/>
      <c r="E29" s="698"/>
      <c r="F29" s="698"/>
      <c r="G29" s="69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2.75">
      <c r="A30" s="49"/>
      <c r="B30" s="49"/>
      <c r="C30" s="699" t="s">
        <v>1345</v>
      </c>
      <c r="D30" s="49"/>
      <c r="E30" s="698"/>
      <c r="F30" s="698"/>
      <c r="G30" s="69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2.75">
      <c r="A31" s="49"/>
      <c r="B31" s="49"/>
      <c r="C31" s="49"/>
      <c r="D31" s="49"/>
      <c r="E31" s="698"/>
      <c r="F31" s="698"/>
      <c r="G31" s="69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12.75">
      <c r="A32" s="49"/>
      <c r="B32" s="49"/>
      <c r="C32" s="699" t="s">
        <v>1346</v>
      </c>
      <c r="D32" s="49"/>
      <c r="E32" s="698"/>
      <c r="F32" s="698"/>
      <c r="G32" s="69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2.75">
      <c r="A33" s="49"/>
      <c r="B33" s="49"/>
      <c r="C33" s="49"/>
      <c r="D33" s="49"/>
      <c r="E33" s="698"/>
      <c r="F33" s="698"/>
      <c r="G33" s="69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.75">
      <c r="A34" s="49"/>
      <c r="B34" s="49"/>
      <c r="C34" s="49"/>
      <c r="D34" s="49"/>
      <c r="E34" s="698"/>
      <c r="F34" s="698"/>
      <c r="G34" s="69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2.75">
      <c r="A35" s="49"/>
      <c r="B35" s="49"/>
      <c r="C35" s="49"/>
      <c r="D35" s="49"/>
      <c r="E35" s="698"/>
      <c r="F35" s="698"/>
      <c r="G35" s="69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.75">
      <c r="A36" s="49"/>
      <c r="B36" s="49"/>
      <c r="C36" s="49"/>
      <c r="D36" s="49"/>
      <c r="E36" s="698"/>
      <c r="F36" s="698"/>
      <c r="G36" s="698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2.75">
      <c r="A37" s="49"/>
      <c r="B37" s="49"/>
      <c r="C37" s="49"/>
      <c r="D37" s="751"/>
      <c r="E37" s="698"/>
      <c r="F37" s="698"/>
      <c r="G37" s="69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2.75">
      <c r="A38" s="49"/>
      <c r="B38" s="49"/>
      <c r="C38" s="49"/>
      <c r="D38" s="49"/>
      <c r="E38" s="698"/>
      <c r="F38" s="698"/>
      <c r="G38" s="69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625" style="757" customWidth="1"/>
    <col min="2" max="2" width="10.875" style="757" customWidth="1"/>
    <col min="3" max="4" width="9.125" style="757" customWidth="1"/>
    <col min="5" max="5" width="7.875" style="757" customWidth="1"/>
    <col min="6" max="7" width="9.125" style="757" customWidth="1"/>
    <col min="8" max="9" width="8.125" style="757" customWidth="1"/>
    <col min="10" max="10" width="9.125" style="757" customWidth="1"/>
    <col min="11" max="11" width="6.875" style="757" customWidth="1"/>
    <col min="12" max="12" width="9.125" style="757" customWidth="1"/>
    <col min="13" max="13" width="7.625" style="757" customWidth="1"/>
    <col min="14" max="14" width="7.75390625" style="757" customWidth="1"/>
    <col min="15" max="17" width="9.125" style="757" customWidth="1"/>
    <col min="18" max="18" width="7.00390625" style="757" customWidth="1"/>
    <col min="19" max="16384" width="9.125" style="757" customWidth="1"/>
  </cols>
  <sheetData>
    <row r="1" spans="1:15" ht="9">
      <c r="A1" s="753" t="s">
        <v>1347</v>
      </c>
      <c r="B1" s="753"/>
      <c r="C1" s="753"/>
      <c r="D1" s="754" t="s">
        <v>1348</v>
      </c>
      <c r="E1" s="755"/>
      <c r="F1" s="753"/>
      <c r="G1" s="756"/>
      <c r="H1" s="756"/>
      <c r="I1" s="756"/>
      <c r="J1" s="756"/>
      <c r="K1" s="753"/>
      <c r="L1" s="753"/>
      <c r="M1" s="753"/>
      <c r="N1" s="753"/>
      <c r="O1" s="753"/>
    </row>
    <row r="2" spans="1:15" ht="9">
      <c r="A2" s="753"/>
      <c r="B2" s="753"/>
      <c r="C2" s="753"/>
      <c r="D2" s="758" t="s">
        <v>1349</v>
      </c>
      <c r="E2" s="755"/>
      <c r="F2" s="753"/>
      <c r="G2" s="753"/>
      <c r="H2" s="753"/>
      <c r="I2" s="753"/>
      <c r="J2" s="753"/>
      <c r="K2" s="753"/>
      <c r="L2" s="753"/>
      <c r="M2" s="753"/>
      <c r="N2" s="753"/>
      <c r="O2" s="753"/>
    </row>
    <row r="3" spans="1:15" ht="9">
      <c r="A3" s="753"/>
      <c r="B3" s="753"/>
      <c r="C3" s="753"/>
      <c r="D3" s="758"/>
      <c r="E3" s="755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ht="9">
      <c r="A4" s="753"/>
      <c r="B4" s="753"/>
      <c r="C4" s="753"/>
      <c r="D4" s="753"/>
      <c r="E4" s="755"/>
      <c r="F4" s="753"/>
      <c r="G4" s="753"/>
      <c r="H4" s="753"/>
      <c r="I4" s="753"/>
      <c r="J4" s="753"/>
      <c r="L4" s="987" t="s">
        <v>1350</v>
      </c>
      <c r="M4" s="987"/>
      <c r="N4" s="987"/>
      <c r="O4" s="753"/>
    </row>
    <row r="5" spans="1:15" ht="9">
      <c r="A5" s="759"/>
      <c r="B5" s="760"/>
      <c r="C5" s="989" t="s">
        <v>1351</v>
      </c>
      <c r="D5" s="990"/>
      <c r="E5" s="991"/>
      <c r="F5" s="989" t="s">
        <v>1352</v>
      </c>
      <c r="G5" s="990"/>
      <c r="H5" s="991"/>
      <c r="I5" s="989" t="s">
        <v>1353</v>
      </c>
      <c r="J5" s="990"/>
      <c r="K5" s="990"/>
      <c r="L5" s="989" t="s">
        <v>1354</v>
      </c>
      <c r="M5" s="990"/>
      <c r="N5" s="991"/>
      <c r="O5" s="753"/>
    </row>
    <row r="6" spans="1:15" ht="9">
      <c r="A6" s="761" t="s">
        <v>1355</v>
      </c>
      <c r="B6" s="762" t="s">
        <v>1356</v>
      </c>
      <c r="C6" s="995" t="s">
        <v>1357</v>
      </c>
      <c r="D6" s="996"/>
      <c r="E6" s="997"/>
      <c r="F6" s="995" t="s">
        <v>1358</v>
      </c>
      <c r="G6" s="996"/>
      <c r="H6" s="997"/>
      <c r="I6" s="995" t="s">
        <v>1359</v>
      </c>
      <c r="J6" s="996"/>
      <c r="K6" s="996"/>
      <c r="L6" s="995" t="s">
        <v>1360</v>
      </c>
      <c r="M6" s="996"/>
      <c r="N6" s="997"/>
      <c r="O6" s="753"/>
    </row>
    <row r="7" spans="1:15" ht="9">
      <c r="A7" s="761" t="s">
        <v>1361</v>
      </c>
      <c r="B7" s="762" t="s">
        <v>1362</v>
      </c>
      <c r="C7" s="764"/>
      <c r="D7" s="765"/>
      <c r="E7" s="766"/>
      <c r="F7" s="764"/>
      <c r="G7" s="765"/>
      <c r="H7" s="765"/>
      <c r="I7" s="764"/>
      <c r="J7" s="765"/>
      <c r="K7" s="763"/>
      <c r="L7" s="986"/>
      <c r="M7" s="987"/>
      <c r="N7" s="988"/>
      <c r="O7" s="753"/>
    </row>
    <row r="8" spans="1:15" ht="9">
      <c r="A8" s="761" t="s">
        <v>1363</v>
      </c>
      <c r="B8" s="767"/>
      <c r="C8" s="768">
        <v>2016</v>
      </c>
      <c r="D8" s="769">
        <v>2015</v>
      </c>
      <c r="E8" s="769">
        <v>2016</v>
      </c>
      <c r="F8" s="768">
        <v>2016</v>
      </c>
      <c r="G8" s="769">
        <v>2015</v>
      </c>
      <c r="H8" s="769">
        <v>2016</v>
      </c>
      <c r="I8" s="768">
        <v>2016</v>
      </c>
      <c r="J8" s="769">
        <v>2015</v>
      </c>
      <c r="K8" s="769">
        <v>2016</v>
      </c>
      <c r="L8" s="768">
        <v>2016</v>
      </c>
      <c r="M8" s="769">
        <v>2015</v>
      </c>
      <c r="N8" s="769">
        <v>2016</v>
      </c>
      <c r="O8" s="753"/>
    </row>
    <row r="9" spans="1:15" ht="9">
      <c r="A9" s="770"/>
      <c r="B9" s="771"/>
      <c r="C9" s="772" t="s">
        <v>757</v>
      </c>
      <c r="D9" s="772" t="s">
        <v>1364</v>
      </c>
      <c r="E9" s="772" t="s">
        <v>757</v>
      </c>
      <c r="F9" s="772" t="s">
        <v>757</v>
      </c>
      <c r="G9" s="772" t="s">
        <v>1364</v>
      </c>
      <c r="H9" s="772" t="s">
        <v>757</v>
      </c>
      <c r="I9" s="772" t="s">
        <v>757</v>
      </c>
      <c r="J9" s="772" t="s">
        <v>1364</v>
      </c>
      <c r="K9" s="772" t="s">
        <v>757</v>
      </c>
      <c r="L9" s="772" t="s">
        <v>757</v>
      </c>
      <c r="M9" s="772" t="s">
        <v>1364</v>
      </c>
      <c r="N9" s="772" t="s">
        <v>757</v>
      </c>
      <c r="O9" s="753"/>
    </row>
    <row r="10" spans="1:15" ht="9">
      <c r="A10" s="773"/>
      <c r="B10" s="774"/>
      <c r="C10" s="773"/>
      <c r="D10" s="775"/>
      <c r="E10" s="775"/>
      <c r="F10" s="773"/>
      <c r="G10" s="775"/>
      <c r="H10" s="775"/>
      <c r="I10" s="773"/>
      <c r="J10" s="776"/>
      <c r="K10" s="776"/>
      <c r="L10" s="773"/>
      <c r="M10" s="777"/>
      <c r="N10" s="778"/>
      <c r="O10" s="753"/>
    </row>
    <row r="11" spans="1:15" ht="9">
      <c r="A11" s="779" t="s">
        <v>1365</v>
      </c>
      <c r="B11" s="780" t="s">
        <v>1366</v>
      </c>
      <c r="C11" s="781">
        <v>-14.8</v>
      </c>
      <c r="D11" s="781">
        <v>-17</v>
      </c>
      <c r="E11" s="781">
        <v>-25.3</v>
      </c>
      <c r="F11" s="781">
        <v>2</v>
      </c>
      <c r="G11" s="781">
        <v>-4</v>
      </c>
      <c r="H11" s="781">
        <v>-6</v>
      </c>
      <c r="I11" s="781">
        <v>-34</v>
      </c>
      <c r="J11" s="781">
        <v>-35</v>
      </c>
      <c r="K11" s="782">
        <v>-39</v>
      </c>
      <c r="L11" s="783">
        <v>0.4</v>
      </c>
      <c r="M11" s="783">
        <v>3.9</v>
      </c>
      <c r="N11" s="783">
        <v>0.6</v>
      </c>
      <c r="O11" s="753"/>
    </row>
    <row r="12" spans="1:15" ht="9">
      <c r="A12" s="753" t="s">
        <v>1367</v>
      </c>
      <c r="B12" s="780" t="s">
        <v>1368</v>
      </c>
      <c r="C12" s="781">
        <v>-18.2</v>
      </c>
      <c r="D12" s="781">
        <v>-19.4</v>
      </c>
      <c r="E12" s="781">
        <v>-28.1</v>
      </c>
      <c r="F12" s="781">
        <v>1</v>
      </c>
      <c r="G12" s="781">
        <v>-4</v>
      </c>
      <c r="H12" s="781">
        <v>-6</v>
      </c>
      <c r="I12" s="781">
        <v>-36</v>
      </c>
      <c r="J12" s="781">
        <v>-36</v>
      </c>
      <c r="K12" s="782">
        <v>-42</v>
      </c>
      <c r="L12" s="784">
        <v>0.2</v>
      </c>
      <c r="M12" s="784">
        <v>6.1</v>
      </c>
      <c r="N12" s="784">
        <v>0.2</v>
      </c>
      <c r="O12" s="753"/>
    </row>
    <row r="13" spans="1:15" ht="9">
      <c r="A13" s="753" t="s">
        <v>1369</v>
      </c>
      <c r="B13" s="780" t="s">
        <v>1370</v>
      </c>
      <c r="C13" s="781">
        <v>-19</v>
      </c>
      <c r="D13" s="781">
        <v>-18</v>
      </c>
      <c r="E13" s="781">
        <v>-26.7</v>
      </c>
      <c r="F13" s="781">
        <v>0</v>
      </c>
      <c r="G13" s="781">
        <v>-5</v>
      </c>
      <c r="H13" s="781">
        <v>-1</v>
      </c>
      <c r="I13" s="781">
        <v>-33</v>
      </c>
      <c r="J13" s="781">
        <v>-35</v>
      </c>
      <c r="K13" s="782">
        <v>-41</v>
      </c>
      <c r="L13" s="784">
        <v>1.3</v>
      </c>
      <c r="M13" s="784">
        <v>7.6</v>
      </c>
      <c r="N13" s="784">
        <v>4.3</v>
      </c>
      <c r="O13" s="753"/>
    </row>
    <row r="14" spans="1:15" ht="9">
      <c r="A14" s="753" t="s">
        <v>1371</v>
      </c>
      <c r="B14" s="780" t="s">
        <v>1372</v>
      </c>
      <c r="C14" s="781">
        <v>-17.3</v>
      </c>
      <c r="D14" s="781">
        <v>-17.4</v>
      </c>
      <c r="E14" s="781">
        <v>-26.9</v>
      </c>
      <c r="F14" s="781">
        <v>2</v>
      </c>
      <c r="G14" s="781">
        <v>-3</v>
      </c>
      <c r="H14" s="781">
        <v>-8</v>
      </c>
      <c r="I14" s="781">
        <v>-35</v>
      </c>
      <c r="J14" s="781">
        <v>-35</v>
      </c>
      <c r="K14" s="782">
        <v>-40</v>
      </c>
      <c r="L14" s="784">
        <v>0.3</v>
      </c>
      <c r="M14" s="784">
        <v>7.1</v>
      </c>
      <c r="N14" s="784">
        <v>2.3</v>
      </c>
      <c r="O14" s="753"/>
    </row>
    <row r="15" spans="1:15" ht="9">
      <c r="A15" s="753" t="s">
        <v>1373</v>
      </c>
      <c r="B15" s="780" t="s">
        <v>1374</v>
      </c>
      <c r="C15" s="781">
        <v>-12.9</v>
      </c>
      <c r="D15" s="781">
        <v>-12.3</v>
      </c>
      <c r="E15" s="781">
        <v>-22.9</v>
      </c>
      <c r="F15" s="781">
        <v>5</v>
      </c>
      <c r="G15" s="781">
        <v>-1</v>
      </c>
      <c r="H15" s="781">
        <v>-4</v>
      </c>
      <c r="I15" s="781">
        <v>-28</v>
      </c>
      <c r="J15" s="781">
        <v>-27</v>
      </c>
      <c r="K15" s="782">
        <v>-34</v>
      </c>
      <c r="L15" s="784"/>
      <c r="M15" s="784">
        <v>3.7</v>
      </c>
      <c r="N15" s="784">
        <v>2.8</v>
      </c>
      <c r="O15" s="753"/>
    </row>
    <row r="16" spans="1:15" ht="9">
      <c r="A16" s="753" t="s">
        <v>1375</v>
      </c>
      <c r="B16" s="780" t="s">
        <v>1376</v>
      </c>
      <c r="C16" s="781">
        <v>-16.8</v>
      </c>
      <c r="D16" s="781">
        <v>-16.1</v>
      </c>
      <c r="E16" s="781">
        <v>-21.1</v>
      </c>
      <c r="F16" s="781">
        <v>-2</v>
      </c>
      <c r="G16" s="781">
        <v>-2</v>
      </c>
      <c r="H16" s="781">
        <v>-9</v>
      </c>
      <c r="I16" s="781">
        <v>-28</v>
      </c>
      <c r="J16" s="781">
        <v>-24</v>
      </c>
      <c r="K16" s="782">
        <v>-34</v>
      </c>
      <c r="L16" s="784"/>
      <c r="M16" s="784">
        <v>0.4</v>
      </c>
      <c r="N16" s="784">
        <v>5</v>
      </c>
      <c r="O16" s="753"/>
    </row>
    <row r="17" spans="1:15" ht="9">
      <c r="A17" s="753" t="s">
        <v>1377</v>
      </c>
      <c r="B17" s="780" t="s">
        <v>1378</v>
      </c>
      <c r="C17" s="781">
        <v>-10.9</v>
      </c>
      <c r="D17" s="781">
        <v>-8.8</v>
      </c>
      <c r="E17" s="781">
        <v>-18.4</v>
      </c>
      <c r="F17" s="781">
        <v>4</v>
      </c>
      <c r="G17" s="781">
        <v>0</v>
      </c>
      <c r="H17" s="781">
        <v>-8</v>
      </c>
      <c r="I17" s="781">
        <v>-25</v>
      </c>
      <c r="J17" s="781">
        <v>-24</v>
      </c>
      <c r="K17" s="782">
        <v>-29</v>
      </c>
      <c r="L17" s="784">
        <v>0</v>
      </c>
      <c r="M17" s="784">
        <v>2.2</v>
      </c>
      <c r="N17" s="784">
        <v>4.3</v>
      </c>
      <c r="O17" s="753"/>
    </row>
    <row r="18" spans="1:15" ht="9">
      <c r="A18" s="753" t="s">
        <v>1379</v>
      </c>
      <c r="B18" s="780" t="s">
        <v>1380</v>
      </c>
      <c r="C18" s="781">
        <v>-13</v>
      </c>
      <c r="D18" s="781">
        <v>-12.7</v>
      </c>
      <c r="E18" s="781">
        <v>-22</v>
      </c>
      <c r="F18" s="781">
        <v>-1</v>
      </c>
      <c r="G18" s="781">
        <v>-1</v>
      </c>
      <c r="H18" s="781">
        <v>-8</v>
      </c>
      <c r="I18" s="781">
        <v>-25</v>
      </c>
      <c r="J18" s="781">
        <v>-26</v>
      </c>
      <c r="K18" s="782">
        <v>-34</v>
      </c>
      <c r="L18" s="784"/>
      <c r="M18" s="784">
        <v>3.8</v>
      </c>
      <c r="N18" s="784">
        <v>1.9</v>
      </c>
      <c r="O18" s="753"/>
    </row>
    <row r="19" spans="1:15" ht="9">
      <c r="A19" s="753" t="s">
        <v>1381</v>
      </c>
      <c r="B19" s="780" t="s">
        <v>1382</v>
      </c>
      <c r="C19" s="781">
        <v>-12.5</v>
      </c>
      <c r="D19" s="781">
        <v>-14.3</v>
      </c>
      <c r="E19" s="781">
        <v>-23.8</v>
      </c>
      <c r="F19" s="781">
        <v>4</v>
      </c>
      <c r="G19" s="781">
        <v>0</v>
      </c>
      <c r="H19" s="781">
        <v>-6</v>
      </c>
      <c r="I19" s="781">
        <v>-32</v>
      </c>
      <c r="J19" s="781">
        <v>-30</v>
      </c>
      <c r="K19" s="782">
        <v>-39</v>
      </c>
      <c r="L19" s="784">
        <v>0</v>
      </c>
      <c r="M19" s="784">
        <v>5.8</v>
      </c>
      <c r="N19" s="784">
        <v>4.8</v>
      </c>
      <c r="O19" s="753"/>
    </row>
    <row r="20" spans="1:15" ht="9">
      <c r="A20" s="753" t="s">
        <v>1383</v>
      </c>
      <c r="B20" s="780" t="s">
        <v>1384</v>
      </c>
      <c r="C20" s="781">
        <v>-16.1</v>
      </c>
      <c r="D20" s="781">
        <v>-19.3</v>
      </c>
      <c r="E20" s="781">
        <v>-29.3</v>
      </c>
      <c r="F20" s="781">
        <v>-1</v>
      </c>
      <c r="G20" s="781">
        <v>0</v>
      </c>
      <c r="H20" s="781">
        <v>-13</v>
      </c>
      <c r="I20" s="781">
        <v>-33</v>
      </c>
      <c r="J20" s="781">
        <v>-33</v>
      </c>
      <c r="K20" s="782">
        <v>-42</v>
      </c>
      <c r="L20" s="784"/>
      <c r="M20" s="784">
        <v>5.7</v>
      </c>
      <c r="N20" s="784">
        <v>2.9</v>
      </c>
      <c r="O20" s="753"/>
    </row>
    <row r="21" spans="1:15" ht="9">
      <c r="A21" s="753" t="s">
        <v>1385</v>
      </c>
      <c r="B21" s="780" t="s">
        <v>1386</v>
      </c>
      <c r="C21" s="781">
        <v>-14.2</v>
      </c>
      <c r="D21" s="781">
        <v>-17.7</v>
      </c>
      <c r="E21" s="781">
        <v>-25</v>
      </c>
      <c r="F21" s="781">
        <v>1</v>
      </c>
      <c r="G21" s="781">
        <v>-1</v>
      </c>
      <c r="H21" s="781">
        <v>-14</v>
      </c>
      <c r="I21" s="781">
        <v>-31</v>
      </c>
      <c r="J21" s="781">
        <v>-31</v>
      </c>
      <c r="K21" s="782">
        <v>-40</v>
      </c>
      <c r="L21" s="784">
        <v>0</v>
      </c>
      <c r="M21" s="784">
        <v>6.1</v>
      </c>
      <c r="N21" s="784">
        <v>1.7</v>
      </c>
      <c r="O21" s="753"/>
    </row>
    <row r="22" spans="1:15" ht="9">
      <c r="A22" s="753" t="s">
        <v>1387</v>
      </c>
      <c r="B22" s="780" t="s">
        <v>1388</v>
      </c>
      <c r="C22" s="781">
        <v>-12.7</v>
      </c>
      <c r="D22" s="781">
        <v>-15.2</v>
      </c>
      <c r="E22" s="781">
        <v>-21.9</v>
      </c>
      <c r="F22" s="781">
        <v>5</v>
      </c>
      <c r="G22" s="781">
        <v>-2</v>
      </c>
      <c r="H22" s="781">
        <v>-6</v>
      </c>
      <c r="I22" s="781">
        <v>-30</v>
      </c>
      <c r="J22" s="781">
        <v>-30</v>
      </c>
      <c r="K22" s="782">
        <v>-38</v>
      </c>
      <c r="L22" s="784">
        <v>0</v>
      </c>
      <c r="M22" s="784">
        <v>5.3</v>
      </c>
      <c r="N22" s="784">
        <v>4.2</v>
      </c>
      <c r="O22" s="753"/>
    </row>
    <row r="23" spans="1:15" ht="9">
      <c r="A23" s="753" t="s">
        <v>1389</v>
      </c>
      <c r="B23" s="780" t="s">
        <v>1390</v>
      </c>
      <c r="C23" s="781">
        <v>-10.7</v>
      </c>
      <c r="D23" s="781">
        <v>-11.6</v>
      </c>
      <c r="E23" s="781">
        <v>-20.5</v>
      </c>
      <c r="F23" s="781">
        <v>7</v>
      </c>
      <c r="G23" s="781">
        <v>1</v>
      </c>
      <c r="H23" s="781">
        <v>-3</v>
      </c>
      <c r="I23" s="781">
        <v>-28</v>
      </c>
      <c r="J23" s="781">
        <v>-30</v>
      </c>
      <c r="K23" s="782">
        <v>-33</v>
      </c>
      <c r="L23" s="784">
        <v>1.1</v>
      </c>
      <c r="M23" s="784">
        <v>2.8</v>
      </c>
      <c r="N23" s="784">
        <v>5.6</v>
      </c>
      <c r="O23" s="753"/>
    </row>
    <row r="24" spans="1:15" ht="9">
      <c r="A24" s="753" t="s">
        <v>1391</v>
      </c>
      <c r="B24" s="780" t="s">
        <v>1392</v>
      </c>
      <c r="C24" s="781">
        <v>-12</v>
      </c>
      <c r="D24" s="781">
        <v>-10.9</v>
      </c>
      <c r="E24" s="781">
        <v>-20.1</v>
      </c>
      <c r="F24" s="781">
        <v>7</v>
      </c>
      <c r="G24" s="781">
        <v>1</v>
      </c>
      <c r="H24" s="781">
        <v>-2</v>
      </c>
      <c r="I24" s="781">
        <v>-29</v>
      </c>
      <c r="J24" s="781">
        <v>-27</v>
      </c>
      <c r="K24" s="782">
        <v>-32</v>
      </c>
      <c r="L24" s="784">
        <v>1.7</v>
      </c>
      <c r="M24" s="784">
        <v>5</v>
      </c>
      <c r="N24" s="784">
        <v>2.6</v>
      </c>
      <c r="O24" s="753"/>
    </row>
    <row r="25" spans="1:15" ht="9">
      <c r="A25" s="753" t="s">
        <v>1393</v>
      </c>
      <c r="B25" s="780" t="s">
        <v>1394</v>
      </c>
      <c r="C25" s="755">
        <v>-13.2</v>
      </c>
      <c r="D25" s="755">
        <v>-9.3</v>
      </c>
      <c r="E25" s="781">
        <v>-20</v>
      </c>
      <c r="F25" s="781">
        <v>4</v>
      </c>
      <c r="G25" s="781">
        <v>-2</v>
      </c>
      <c r="H25" s="781">
        <v>-3</v>
      </c>
      <c r="I25" s="781">
        <v>-33</v>
      </c>
      <c r="J25" s="781">
        <v>-26</v>
      </c>
      <c r="K25" s="782">
        <v>-32</v>
      </c>
      <c r="L25" s="784">
        <v>2.5</v>
      </c>
      <c r="M25" s="784">
        <v>0.4</v>
      </c>
      <c r="N25" s="784">
        <v>1.9</v>
      </c>
      <c r="O25" s="753"/>
    </row>
    <row r="26" spans="1:15" ht="9">
      <c r="A26" s="753" t="s">
        <v>1395</v>
      </c>
      <c r="B26" s="780" t="s">
        <v>1396</v>
      </c>
      <c r="C26" s="755">
        <v>-10.5</v>
      </c>
      <c r="D26" s="755">
        <v>-9.1</v>
      </c>
      <c r="E26" s="781">
        <v>-18.1</v>
      </c>
      <c r="F26" s="781">
        <v>8</v>
      </c>
      <c r="G26" s="755">
        <v>3</v>
      </c>
      <c r="H26" s="781">
        <v>-3</v>
      </c>
      <c r="I26" s="781">
        <v>-27</v>
      </c>
      <c r="J26" s="755">
        <v>-24</v>
      </c>
      <c r="K26" s="782">
        <v>-31</v>
      </c>
      <c r="L26" s="784">
        <v>2.6</v>
      </c>
      <c r="M26" s="784">
        <v>4.7</v>
      </c>
      <c r="N26" s="784">
        <v>4.5</v>
      </c>
      <c r="O26" s="753"/>
    </row>
    <row r="27" spans="1:15" ht="9">
      <c r="A27" s="785" t="s">
        <v>1397</v>
      </c>
      <c r="B27" s="786" t="s">
        <v>1398</v>
      </c>
      <c r="C27" s="787">
        <v>-18.2</v>
      </c>
      <c r="D27" s="787">
        <v>-19.9</v>
      </c>
      <c r="E27" s="787">
        <v>-27.7</v>
      </c>
      <c r="F27" s="787">
        <v>0</v>
      </c>
      <c r="G27" s="787">
        <v>-7</v>
      </c>
      <c r="H27" s="787">
        <v>-9</v>
      </c>
      <c r="I27" s="787">
        <v>-36</v>
      </c>
      <c r="J27" s="787">
        <v>-32</v>
      </c>
      <c r="K27" s="788">
        <v>-41</v>
      </c>
      <c r="L27" s="789">
        <v>1.3</v>
      </c>
      <c r="M27" s="789">
        <v>5.1</v>
      </c>
      <c r="N27" s="789">
        <v>1.3</v>
      </c>
      <c r="O27" s="753"/>
    </row>
    <row r="28" spans="1:15" ht="9">
      <c r="A28" s="753"/>
      <c r="B28" s="753"/>
      <c r="C28" s="753"/>
      <c r="F28" s="753"/>
      <c r="G28" s="753"/>
      <c r="I28" s="790"/>
      <c r="J28" s="755"/>
      <c r="K28" s="755"/>
      <c r="L28" s="753"/>
      <c r="O28" s="753"/>
    </row>
    <row r="29" spans="1:14" ht="9">
      <c r="A29" s="753"/>
      <c r="B29" s="785"/>
      <c r="C29" s="753"/>
      <c r="D29" s="753"/>
      <c r="E29" s="755"/>
      <c r="F29" s="753"/>
      <c r="G29" s="753"/>
      <c r="H29" s="753"/>
      <c r="I29" s="753"/>
      <c r="J29" s="753"/>
      <c r="K29" s="753"/>
      <c r="L29" s="753"/>
      <c r="M29" s="753"/>
      <c r="N29" s="753"/>
    </row>
    <row r="30" spans="1:14" ht="9">
      <c r="A30" s="759"/>
      <c r="B30" s="760"/>
      <c r="C30" s="989" t="s">
        <v>1399</v>
      </c>
      <c r="D30" s="990"/>
      <c r="E30" s="991"/>
      <c r="F30" s="989" t="s">
        <v>1400</v>
      </c>
      <c r="G30" s="990"/>
      <c r="H30" s="991"/>
      <c r="I30" s="989" t="s">
        <v>1401</v>
      </c>
      <c r="J30" s="990"/>
      <c r="K30" s="990"/>
      <c r="L30" s="989" t="s">
        <v>1402</v>
      </c>
      <c r="M30" s="990"/>
      <c r="N30" s="990"/>
    </row>
    <row r="31" spans="1:14" ht="9">
      <c r="A31" s="761" t="s">
        <v>1355</v>
      </c>
      <c r="B31" s="762" t="s">
        <v>1356</v>
      </c>
      <c r="C31" s="992"/>
      <c r="D31" s="993"/>
      <c r="E31" s="994"/>
      <c r="F31" s="992" t="s">
        <v>1403</v>
      </c>
      <c r="G31" s="993"/>
      <c r="H31" s="994"/>
      <c r="I31" s="992" t="s">
        <v>1404</v>
      </c>
      <c r="J31" s="993"/>
      <c r="K31" s="993"/>
      <c r="L31" s="791"/>
      <c r="M31" s="792"/>
      <c r="N31" s="793"/>
    </row>
    <row r="32" spans="1:18" ht="9">
      <c r="A32" s="761" t="s">
        <v>1361</v>
      </c>
      <c r="B32" s="762" t="s">
        <v>1362</v>
      </c>
      <c r="C32" s="768">
        <v>2016</v>
      </c>
      <c r="D32" s="769">
        <v>2015</v>
      </c>
      <c r="E32" s="769">
        <v>2016</v>
      </c>
      <c r="F32" s="768">
        <v>2016</v>
      </c>
      <c r="G32" s="769">
        <v>2015</v>
      </c>
      <c r="H32" s="769">
        <v>2016</v>
      </c>
      <c r="I32" s="768">
        <v>2016</v>
      </c>
      <c r="J32" s="769">
        <v>2015</v>
      </c>
      <c r="K32" s="769">
        <v>2016</v>
      </c>
      <c r="L32" s="768">
        <v>2016</v>
      </c>
      <c r="M32" s="769">
        <v>2015</v>
      </c>
      <c r="N32" s="769">
        <v>2016</v>
      </c>
      <c r="O32" s="794"/>
      <c r="Q32" s="794"/>
      <c r="R32" s="794"/>
    </row>
    <row r="33" spans="1:18" ht="9">
      <c r="A33" s="761" t="s">
        <v>1363</v>
      </c>
      <c r="B33" s="767"/>
      <c r="C33" s="772" t="s">
        <v>757</v>
      </c>
      <c r="D33" s="772" t="s">
        <v>1364</v>
      </c>
      <c r="E33" s="772" t="s">
        <v>757</v>
      </c>
      <c r="F33" s="772" t="s">
        <v>757</v>
      </c>
      <c r="G33" s="772" t="s">
        <v>1364</v>
      </c>
      <c r="H33" s="772" t="s">
        <v>757</v>
      </c>
      <c r="I33" s="772" t="s">
        <v>757</v>
      </c>
      <c r="J33" s="772" t="s">
        <v>1364</v>
      </c>
      <c r="K33" s="772" t="s">
        <v>757</v>
      </c>
      <c r="L33" s="772" t="s">
        <v>757</v>
      </c>
      <c r="M33" s="772" t="s">
        <v>1364</v>
      </c>
      <c r="N33" s="772" t="s">
        <v>757</v>
      </c>
      <c r="Q33" s="794"/>
      <c r="R33" s="794"/>
    </row>
    <row r="34" spans="1:18" ht="9">
      <c r="A34" s="770"/>
      <c r="B34" s="771"/>
      <c r="C34" s="773"/>
      <c r="D34" s="775"/>
      <c r="E34" s="775"/>
      <c r="F34" s="773"/>
      <c r="G34" s="775"/>
      <c r="H34" s="775"/>
      <c r="I34" s="773"/>
      <c r="J34" s="773"/>
      <c r="K34" s="773"/>
      <c r="L34" s="795"/>
      <c r="M34" s="796"/>
      <c r="N34" s="795"/>
      <c r="Q34" s="794"/>
      <c r="R34" s="794"/>
    </row>
    <row r="35" spans="1:18" ht="9">
      <c r="A35" s="779" t="s">
        <v>1365</v>
      </c>
      <c r="B35" s="797" t="s">
        <v>1366</v>
      </c>
      <c r="C35" s="798">
        <v>6</v>
      </c>
      <c r="D35" s="799">
        <v>3.4</v>
      </c>
      <c r="E35" s="757">
        <v>5</v>
      </c>
      <c r="F35" s="757">
        <v>14</v>
      </c>
      <c r="G35" s="757">
        <v>9</v>
      </c>
      <c r="H35" s="779">
        <v>6</v>
      </c>
      <c r="I35" s="779">
        <v>5</v>
      </c>
      <c r="K35" s="779"/>
      <c r="L35" s="779">
        <v>0</v>
      </c>
      <c r="M35" s="779"/>
      <c r="N35" s="779">
        <v>4</v>
      </c>
      <c r="P35" s="800"/>
      <c r="Q35" s="794"/>
      <c r="R35" s="794"/>
    </row>
    <row r="36" spans="1:18" ht="9">
      <c r="A36" s="753" t="s">
        <v>1367</v>
      </c>
      <c r="B36" s="780" t="s">
        <v>1368</v>
      </c>
      <c r="C36" s="798">
        <v>4</v>
      </c>
      <c r="D36" s="799">
        <v>1.5</v>
      </c>
      <c r="E36" s="757">
        <v>6</v>
      </c>
      <c r="F36" s="757">
        <v>12</v>
      </c>
      <c r="G36" s="757">
        <v>12</v>
      </c>
      <c r="H36" s="753">
        <v>7</v>
      </c>
      <c r="I36" s="753">
        <v>1</v>
      </c>
      <c r="J36" s="757">
        <v>4</v>
      </c>
      <c r="K36" s="753"/>
      <c r="L36" s="753">
        <v>0</v>
      </c>
      <c r="M36" s="753">
        <v>4</v>
      </c>
      <c r="N36" s="753">
        <v>13</v>
      </c>
      <c r="P36" s="800"/>
      <c r="Q36" s="794"/>
      <c r="R36" s="794"/>
    </row>
    <row r="37" spans="1:18" ht="9">
      <c r="A37" s="753" t="s">
        <v>1369</v>
      </c>
      <c r="B37" s="780" t="s">
        <v>1370</v>
      </c>
      <c r="C37" s="798">
        <v>2</v>
      </c>
      <c r="D37" s="799">
        <v>4.3</v>
      </c>
      <c r="E37" s="757">
        <v>7</v>
      </c>
      <c r="F37" s="757">
        <v>12</v>
      </c>
      <c r="G37" s="757">
        <v>14</v>
      </c>
      <c r="H37" s="753">
        <v>14</v>
      </c>
      <c r="I37" s="753">
        <v>4</v>
      </c>
      <c r="J37" s="757">
        <v>7</v>
      </c>
      <c r="K37" s="753">
        <v>6</v>
      </c>
      <c r="L37" s="753">
        <v>1</v>
      </c>
      <c r="M37" s="753">
        <v>7</v>
      </c>
      <c r="N37" s="753">
        <v>12</v>
      </c>
      <c r="Q37" s="794"/>
      <c r="R37" s="794"/>
    </row>
    <row r="38" spans="1:18" ht="9">
      <c r="A38" s="753" t="s">
        <v>1371</v>
      </c>
      <c r="B38" s="780" t="s">
        <v>1372</v>
      </c>
      <c r="C38" s="798">
        <v>5</v>
      </c>
      <c r="D38" s="799">
        <v>1.1</v>
      </c>
      <c r="E38" s="757">
        <v>6</v>
      </c>
      <c r="F38" s="757">
        <v>7</v>
      </c>
      <c r="G38" s="757">
        <v>12</v>
      </c>
      <c r="H38" s="753">
        <v>9</v>
      </c>
      <c r="I38" s="753"/>
      <c r="J38" s="757">
        <v>1</v>
      </c>
      <c r="K38" s="753"/>
      <c r="L38" s="753"/>
      <c r="M38" s="753">
        <v>1</v>
      </c>
      <c r="N38" s="753">
        <v>10</v>
      </c>
      <c r="Q38" s="794"/>
      <c r="R38" s="794"/>
    </row>
    <row r="39" spans="1:18" ht="9">
      <c r="A39" s="753" t="s">
        <v>1373</v>
      </c>
      <c r="B39" s="780" t="s">
        <v>1374</v>
      </c>
      <c r="C39" s="798"/>
      <c r="D39" s="799">
        <v>1.3</v>
      </c>
      <c r="E39" s="757">
        <v>4</v>
      </c>
      <c r="F39" s="757">
        <v>18</v>
      </c>
      <c r="G39" s="757">
        <v>16</v>
      </c>
      <c r="H39" s="753">
        <v>14</v>
      </c>
      <c r="I39" s="753">
        <v>6</v>
      </c>
      <c r="J39" s="757">
        <v>7</v>
      </c>
      <c r="K39" s="753">
        <v>2</v>
      </c>
      <c r="L39" s="753"/>
      <c r="M39" s="753">
        <v>7</v>
      </c>
      <c r="N39" s="753">
        <v>4</v>
      </c>
      <c r="Q39" s="794"/>
      <c r="R39" s="794"/>
    </row>
    <row r="40" spans="1:18" ht="9">
      <c r="A40" s="753" t="s">
        <v>1375</v>
      </c>
      <c r="B40" s="780" t="s">
        <v>1376</v>
      </c>
      <c r="C40" s="798"/>
      <c r="D40" s="799">
        <v>0.3</v>
      </c>
      <c r="E40" s="757">
        <v>6</v>
      </c>
      <c r="F40" s="757">
        <v>10</v>
      </c>
      <c r="G40" s="757">
        <v>7</v>
      </c>
      <c r="H40" s="753">
        <v>7</v>
      </c>
      <c r="I40" s="753">
        <v>1</v>
      </c>
      <c r="K40" s="753"/>
      <c r="L40" s="753"/>
      <c r="M40" s="753"/>
      <c r="N40" s="753">
        <v>5</v>
      </c>
      <c r="P40" s="800"/>
      <c r="Q40" s="794"/>
      <c r="R40" s="794"/>
    </row>
    <row r="41" spans="1:18" ht="9">
      <c r="A41" s="753" t="s">
        <v>1377</v>
      </c>
      <c r="B41" s="780" t="s">
        <v>1378</v>
      </c>
      <c r="C41" s="798">
        <v>1</v>
      </c>
      <c r="D41" s="799">
        <v>2</v>
      </c>
      <c r="E41" s="757">
        <v>5</v>
      </c>
      <c r="F41" s="757">
        <v>14</v>
      </c>
      <c r="G41" s="757">
        <v>10</v>
      </c>
      <c r="H41" s="753">
        <v>10</v>
      </c>
      <c r="I41" s="753">
        <v>6</v>
      </c>
      <c r="J41" s="757">
        <v>4</v>
      </c>
      <c r="K41" s="753">
        <v>3</v>
      </c>
      <c r="L41" s="753"/>
      <c r="M41" s="753">
        <v>4</v>
      </c>
      <c r="N41" s="753">
        <v>8</v>
      </c>
      <c r="Q41" s="794"/>
      <c r="R41" s="794"/>
    </row>
    <row r="42" spans="1:18" ht="9">
      <c r="A42" s="753" t="s">
        <v>1379</v>
      </c>
      <c r="B42" s="780" t="s">
        <v>1380</v>
      </c>
      <c r="C42" s="798"/>
      <c r="D42" s="799">
        <v>0.5</v>
      </c>
      <c r="E42" s="757">
        <v>5</v>
      </c>
      <c r="F42" s="757">
        <v>14</v>
      </c>
      <c r="G42" s="757">
        <v>12</v>
      </c>
      <c r="H42" s="753">
        <v>12</v>
      </c>
      <c r="I42" s="753">
        <v>3</v>
      </c>
      <c r="J42" s="757">
        <v>2</v>
      </c>
      <c r="K42" s="753">
        <v>1</v>
      </c>
      <c r="L42" s="753"/>
      <c r="M42" s="753">
        <v>2</v>
      </c>
      <c r="N42" s="753">
        <v>2</v>
      </c>
      <c r="Q42" s="794"/>
      <c r="R42" s="794"/>
    </row>
    <row r="43" spans="1:14" ht="9">
      <c r="A43" s="753" t="s">
        <v>1381</v>
      </c>
      <c r="B43" s="780" t="s">
        <v>1382</v>
      </c>
      <c r="C43" s="798">
        <v>2</v>
      </c>
      <c r="D43" s="799">
        <v>0.6</v>
      </c>
      <c r="E43" s="757">
        <v>5</v>
      </c>
      <c r="F43" s="757">
        <v>12</v>
      </c>
      <c r="G43" s="757">
        <v>9</v>
      </c>
      <c r="H43" s="753">
        <v>7</v>
      </c>
      <c r="I43" s="753">
        <v>3</v>
      </c>
      <c r="K43" s="753"/>
      <c r="L43" s="753"/>
      <c r="M43" s="753"/>
      <c r="N43" s="753">
        <v>4</v>
      </c>
    </row>
    <row r="44" spans="1:14" ht="9">
      <c r="A44" s="753" t="s">
        <v>1383</v>
      </c>
      <c r="B44" s="780" t="s">
        <v>1384</v>
      </c>
      <c r="C44" s="798"/>
      <c r="D44" s="799">
        <v>0.5</v>
      </c>
      <c r="E44" s="757">
        <v>4</v>
      </c>
      <c r="F44" s="757">
        <v>14</v>
      </c>
      <c r="G44" s="757">
        <v>5</v>
      </c>
      <c r="H44" s="753">
        <v>5</v>
      </c>
      <c r="I44" s="753">
        <v>3</v>
      </c>
      <c r="K44" s="753"/>
      <c r="L44" s="753"/>
      <c r="M44" s="753">
        <v>1</v>
      </c>
      <c r="N44" s="753">
        <v>5</v>
      </c>
    </row>
    <row r="45" spans="1:14" ht="9">
      <c r="A45" s="753" t="s">
        <v>1385</v>
      </c>
      <c r="B45" s="780" t="s">
        <v>1386</v>
      </c>
      <c r="C45" s="798">
        <v>2</v>
      </c>
      <c r="D45" s="799">
        <v>0.3</v>
      </c>
      <c r="E45" s="757">
        <v>4</v>
      </c>
      <c r="F45" s="757">
        <v>14</v>
      </c>
      <c r="G45" s="757">
        <v>12</v>
      </c>
      <c r="H45" s="753">
        <v>4</v>
      </c>
      <c r="I45" s="753">
        <v>3</v>
      </c>
      <c r="J45" s="757">
        <v>1</v>
      </c>
      <c r="K45" s="753"/>
      <c r="L45" s="753"/>
      <c r="M45" s="753"/>
      <c r="N45" s="753">
        <v>3</v>
      </c>
    </row>
    <row r="46" spans="1:14" ht="9">
      <c r="A46" s="753" t="s">
        <v>1387</v>
      </c>
      <c r="B46" s="780" t="s">
        <v>1388</v>
      </c>
      <c r="C46" s="798">
        <v>1</v>
      </c>
      <c r="D46" s="799">
        <v>0.6</v>
      </c>
      <c r="E46" s="757">
        <v>5</v>
      </c>
      <c r="F46" s="757">
        <v>12</v>
      </c>
      <c r="G46" s="757">
        <v>7</v>
      </c>
      <c r="H46" s="753">
        <v>7</v>
      </c>
      <c r="I46" s="753">
        <v>3</v>
      </c>
      <c r="K46" s="753"/>
      <c r="L46" s="753"/>
      <c r="M46" s="753">
        <v>1</v>
      </c>
      <c r="N46" s="753">
        <v>7</v>
      </c>
    </row>
    <row r="47" spans="1:14" ht="9">
      <c r="A47" s="753" t="s">
        <v>1389</v>
      </c>
      <c r="B47" s="780" t="s">
        <v>1390</v>
      </c>
      <c r="C47" s="798">
        <v>3</v>
      </c>
      <c r="D47" s="799">
        <v>2</v>
      </c>
      <c r="E47" s="757">
        <v>11</v>
      </c>
      <c r="F47" s="757">
        <v>14</v>
      </c>
      <c r="G47" s="757">
        <v>12</v>
      </c>
      <c r="H47" s="753">
        <v>9</v>
      </c>
      <c r="I47" s="753">
        <v>2</v>
      </c>
      <c r="J47" s="757">
        <v>1</v>
      </c>
      <c r="K47" s="753"/>
      <c r="L47" s="753">
        <v>1</v>
      </c>
      <c r="M47" s="753">
        <v>4</v>
      </c>
      <c r="N47" s="753">
        <v>2</v>
      </c>
    </row>
    <row r="48" spans="1:14" ht="9">
      <c r="A48" s="753" t="s">
        <v>1391</v>
      </c>
      <c r="B48" s="780" t="s">
        <v>1392</v>
      </c>
      <c r="C48" s="798">
        <v>2</v>
      </c>
      <c r="D48" s="799">
        <v>3.1</v>
      </c>
      <c r="E48" s="757">
        <v>5</v>
      </c>
      <c r="F48" s="757">
        <v>15</v>
      </c>
      <c r="G48" s="757">
        <v>13</v>
      </c>
      <c r="H48" s="753">
        <v>9</v>
      </c>
      <c r="I48" s="753">
        <v>9</v>
      </c>
      <c r="J48" s="757">
        <v>4</v>
      </c>
      <c r="K48" s="753"/>
      <c r="L48" s="753">
        <v>2</v>
      </c>
      <c r="M48" s="753"/>
      <c r="N48" s="753">
        <v>5</v>
      </c>
    </row>
    <row r="49" spans="1:15" ht="9">
      <c r="A49" s="753" t="s">
        <v>1393</v>
      </c>
      <c r="B49" s="780" t="s">
        <v>1394</v>
      </c>
      <c r="C49" s="798">
        <v>4</v>
      </c>
      <c r="D49" s="799">
        <v>0.3</v>
      </c>
      <c r="E49" s="757">
        <v>7</v>
      </c>
      <c r="F49" s="757">
        <v>10</v>
      </c>
      <c r="G49" s="757">
        <v>2</v>
      </c>
      <c r="H49" s="753">
        <v>2</v>
      </c>
      <c r="I49" s="753">
        <v>2</v>
      </c>
      <c r="K49" s="753"/>
      <c r="L49" s="753"/>
      <c r="M49" s="753"/>
      <c r="N49" s="753">
        <v>3</v>
      </c>
      <c r="O49" s="753"/>
    </row>
    <row r="50" spans="1:15" ht="9">
      <c r="A50" s="753" t="s">
        <v>1395</v>
      </c>
      <c r="B50" s="780" t="s">
        <v>1396</v>
      </c>
      <c r="C50" s="798">
        <v>5</v>
      </c>
      <c r="D50" s="801">
        <v>2.9</v>
      </c>
      <c r="E50" s="753">
        <v>10</v>
      </c>
      <c r="F50" s="753">
        <v>16</v>
      </c>
      <c r="G50" s="757">
        <v>16</v>
      </c>
      <c r="H50" s="753">
        <v>5</v>
      </c>
      <c r="I50" s="753">
        <v>5</v>
      </c>
      <c r="J50" s="757">
        <v>10</v>
      </c>
      <c r="K50" s="753">
        <v>5</v>
      </c>
      <c r="L50" s="753">
        <v>1</v>
      </c>
      <c r="M50" s="753">
        <v>10</v>
      </c>
      <c r="N50" s="753">
        <v>0</v>
      </c>
      <c r="O50" s="753"/>
    </row>
    <row r="51" spans="1:15" ht="9">
      <c r="A51" s="785" t="s">
        <v>1397</v>
      </c>
      <c r="B51" s="786" t="s">
        <v>1398</v>
      </c>
      <c r="C51" s="802">
        <v>3</v>
      </c>
      <c r="D51" s="803">
        <v>5.4</v>
      </c>
      <c r="E51" s="785">
        <v>4</v>
      </c>
      <c r="F51" s="785">
        <v>6</v>
      </c>
      <c r="G51" s="785">
        <v>10</v>
      </c>
      <c r="H51" s="785">
        <v>9</v>
      </c>
      <c r="I51" s="785"/>
      <c r="J51" s="785">
        <v>1</v>
      </c>
      <c r="K51" s="785"/>
      <c r="L51" s="785"/>
      <c r="M51" s="785">
        <v>1</v>
      </c>
      <c r="N51" s="785">
        <v>11</v>
      </c>
      <c r="O51" s="753"/>
    </row>
    <row r="52" spans="5:15" ht="9">
      <c r="E52" s="781"/>
      <c r="O52" s="753"/>
    </row>
    <row r="53" spans="5:15" ht="9">
      <c r="E53" s="781"/>
      <c r="O53" s="753"/>
    </row>
    <row r="54" spans="5:15" ht="9">
      <c r="E54" s="781"/>
      <c r="O54" s="753"/>
    </row>
    <row r="55" spans="5:15" ht="9">
      <c r="E55" s="781"/>
      <c r="O55" s="753"/>
    </row>
  </sheetData>
  <sheetProtection/>
  <mergeCells count="17">
    <mergeCell ref="L4:N4"/>
    <mergeCell ref="C5:E5"/>
    <mergeCell ref="F5:H5"/>
    <mergeCell ref="I5:K5"/>
    <mergeCell ref="L5:N5"/>
    <mergeCell ref="C6:E6"/>
    <mergeCell ref="F6:H6"/>
    <mergeCell ref="I6:K6"/>
    <mergeCell ref="L6:N6"/>
    <mergeCell ref="L7:N7"/>
    <mergeCell ref="C30:E30"/>
    <mergeCell ref="F30:H30"/>
    <mergeCell ref="I30:K30"/>
    <mergeCell ref="L30:N30"/>
    <mergeCell ref="C31:E31"/>
    <mergeCell ref="F31:H31"/>
    <mergeCell ref="I31:K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71"/>
  <sheetViews>
    <sheetView zoomScalePageLayoutView="0" workbookViewId="0" topLeftCell="A2">
      <selection activeCell="E43" sqref="E43"/>
    </sheetView>
  </sheetViews>
  <sheetFormatPr defaultColWidth="9.00390625" defaultRowHeight="12.75"/>
  <cols>
    <col min="1" max="1" width="4.37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ht="23.25" customHeight="1"/>
    <row r="2" spans="6:37" ht="12.75">
      <c r="F2" s="157" t="s">
        <v>25</v>
      </c>
      <c r="G2" s="132"/>
      <c r="H2" s="134"/>
      <c r="I2" s="134"/>
      <c r="J2" s="134"/>
      <c r="AG2" s="67" t="s">
        <v>55</v>
      </c>
      <c r="AH2" s="63"/>
      <c r="AI2" s="63"/>
      <c r="AJ2" s="63"/>
      <c r="AK2" s="63"/>
    </row>
    <row r="3" spans="6:37" ht="12.75">
      <c r="F3" s="158" t="s">
        <v>26</v>
      </c>
      <c r="G3" s="132"/>
      <c r="H3" s="134"/>
      <c r="I3" s="134"/>
      <c r="J3" s="134"/>
      <c r="AG3" s="69" t="s">
        <v>451</v>
      </c>
      <c r="AH3" s="66"/>
      <c r="AI3" s="66"/>
      <c r="AJ3" s="66"/>
      <c r="AK3" s="66"/>
    </row>
    <row r="4" spans="6:37" ht="15" customHeight="1">
      <c r="F4" s="158"/>
      <c r="G4" s="132"/>
      <c r="H4" s="134"/>
      <c r="I4" s="134"/>
      <c r="J4" s="134"/>
      <c r="AG4" s="214"/>
      <c r="AH4" s="215"/>
      <c r="AI4" s="215"/>
      <c r="AJ4" s="215"/>
      <c r="AK4" s="215"/>
    </row>
    <row r="5" spans="3:37" ht="15.75" customHeight="1">
      <c r="C5" s="142" t="s">
        <v>744</v>
      </c>
      <c r="D5" s="110"/>
      <c r="E5" s="134"/>
      <c r="F5" s="134"/>
      <c r="G5" s="134"/>
      <c r="H5" s="134"/>
      <c r="I5" s="134"/>
      <c r="J5" s="134"/>
      <c r="K5" s="134"/>
      <c r="L5" s="134"/>
      <c r="AG5" s="59"/>
      <c r="AH5" s="58" t="s">
        <v>210</v>
      </c>
      <c r="AI5" s="70"/>
      <c r="AJ5" s="59" t="s">
        <v>208</v>
      </c>
      <c r="AK5" s="59"/>
    </row>
    <row r="6" spans="3:37" ht="13.5" customHeight="1">
      <c r="C6" s="129" t="s">
        <v>745</v>
      </c>
      <c r="D6" s="142"/>
      <c r="E6" s="134"/>
      <c r="F6" s="134"/>
      <c r="G6" s="134"/>
      <c r="H6" s="134"/>
      <c r="I6" s="134"/>
      <c r="J6" s="134"/>
      <c r="K6" s="134"/>
      <c r="L6" s="134"/>
      <c r="AG6" s="60"/>
      <c r="AH6" s="68" t="s">
        <v>276</v>
      </c>
      <c r="AI6" s="68" t="s">
        <v>275</v>
      </c>
      <c r="AJ6" s="64" t="s">
        <v>141</v>
      </c>
      <c r="AK6" s="60"/>
    </row>
    <row r="7" spans="3:37" ht="12" customHeight="1">
      <c r="C7" s="129"/>
      <c r="D7" s="142"/>
      <c r="E7" s="134"/>
      <c r="F7" s="134"/>
      <c r="G7" s="134"/>
      <c r="H7" s="134"/>
      <c r="I7" s="134"/>
      <c r="J7" s="134"/>
      <c r="K7" s="134"/>
      <c r="L7" s="134"/>
      <c r="AG7" s="61"/>
      <c r="AH7" s="216"/>
      <c r="AI7" s="216"/>
      <c r="AJ7" s="216"/>
      <c r="AK7" s="61"/>
    </row>
    <row r="8" spans="2:37" ht="44.25" customHeight="1">
      <c r="B8" s="140" t="s">
        <v>58</v>
      </c>
      <c r="C8" s="159" t="s">
        <v>555</v>
      </c>
      <c r="D8" s="139" t="s">
        <v>497</v>
      </c>
      <c r="E8" s="139" t="s">
        <v>282</v>
      </c>
      <c r="F8" s="139" t="s">
        <v>10</v>
      </c>
      <c r="G8" s="139" t="s">
        <v>453</v>
      </c>
      <c r="H8" s="139" t="s">
        <v>270</v>
      </c>
      <c r="I8" s="139" t="s">
        <v>121</v>
      </c>
      <c r="J8" s="139" t="s">
        <v>751</v>
      </c>
      <c r="K8" s="160" t="s">
        <v>398</v>
      </c>
      <c r="L8" s="140" t="s">
        <v>399</v>
      </c>
      <c r="AG8" s="57" t="s">
        <v>211</v>
      </c>
      <c r="AH8" s="62">
        <v>212139.6</v>
      </c>
      <c r="AI8" s="62" t="e">
        <f>SUM(#REF!)</f>
        <v>#REF!</v>
      </c>
      <c r="AJ8" s="62" t="e">
        <f>AI8/AH8*100</f>
        <v>#REF!</v>
      </c>
      <c r="AK8" s="57" t="s">
        <v>212</v>
      </c>
    </row>
    <row r="9" spans="2:19" ht="9.75" customHeight="1">
      <c r="B9" s="52" t="s">
        <v>585</v>
      </c>
      <c r="C9" s="99">
        <v>744.6</v>
      </c>
      <c r="D9" s="52">
        <v>146.7</v>
      </c>
      <c r="E9" s="99">
        <v>13.2</v>
      </c>
      <c r="F9" s="99">
        <v>337.9</v>
      </c>
      <c r="G9" s="52">
        <v>93.2</v>
      </c>
      <c r="H9" s="52">
        <v>83.7</v>
      </c>
      <c r="I9" s="52">
        <v>34.9</v>
      </c>
      <c r="J9" s="52">
        <v>3.1</v>
      </c>
      <c r="K9" s="52">
        <v>26.1</v>
      </c>
      <c r="L9" s="52">
        <v>5.8</v>
      </c>
      <c r="M9" s="52"/>
      <c r="N9" s="61"/>
      <c r="O9" s="61"/>
      <c r="P9" s="61"/>
      <c r="Q9" s="61"/>
      <c r="R9" s="61"/>
      <c r="S9" s="61"/>
    </row>
    <row r="10" spans="2:36" ht="9.75" customHeight="1">
      <c r="B10" s="52" t="s">
        <v>546</v>
      </c>
      <c r="C10" s="99">
        <v>790.2</v>
      </c>
      <c r="D10" s="52">
        <v>81.8</v>
      </c>
      <c r="E10" s="99">
        <v>18</v>
      </c>
      <c r="F10" s="99">
        <v>457.5</v>
      </c>
      <c r="G10" s="52">
        <v>105.1</v>
      </c>
      <c r="H10" s="52">
        <v>78.7</v>
      </c>
      <c r="I10" s="52">
        <v>29.3</v>
      </c>
      <c r="J10" s="52"/>
      <c r="K10" s="52">
        <v>17.1</v>
      </c>
      <c r="L10" s="52">
        <v>2.7</v>
      </c>
      <c r="M10" s="52"/>
      <c r="AH10" s="62"/>
      <c r="AI10" s="62"/>
      <c r="AJ10" s="62"/>
    </row>
    <row r="11" spans="1:36" s="61" customFormat="1" ht="9.75" customHeight="1">
      <c r="A11" s="52"/>
      <c r="B11" s="52" t="s">
        <v>464</v>
      </c>
      <c r="C11" s="99">
        <v>744.6</v>
      </c>
      <c r="D11" s="52">
        <v>137.4</v>
      </c>
      <c r="E11" s="99">
        <v>13.9</v>
      </c>
      <c r="F11" s="99">
        <v>519.9</v>
      </c>
      <c r="G11" s="52">
        <v>143</v>
      </c>
      <c r="H11" s="52">
        <v>99.5</v>
      </c>
      <c r="I11" s="52"/>
      <c r="J11" s="52"/>
      <c r="K11" s="52">
        <v>30.8</v>
      </c>
      <c r="L11" s="52">
        <v>3.7</v>
      </c>
      <c r="M11" s="52"/>
      <c r="AH11" s="184"/>
      <c r="AI11" s="184"/>
      <c r="AJ11" s="184"/>
    </row>
    <row r="12" spans="2:36" ht="9.75" customHeight="1">
      <c r="B12" s="52" t="s">
        <v>95</v>
      </c>
      <c r="C12" s="99">
        <v>1717.1</v>
      </c>
      <c r="D12" s="52">
        <v>805.8</v>
      </c>
      <c r="E12" s="99">
        <v>16</v>
      </c>
      <c r="F12" s="99">
        <v>607.7</v>
      </c>
      <c r="G12" s="52">
        <v>149.3</v>
      </c>
      <c r="H12" s="52">
        <v>100.9</v>
      </c>
      <c r="I12" s="52"/>
      <c r="J12" s="52"/>
      <c r="K12" s="52">
        <v>36.8</v>
      </c>
      <c r="L12" s="52">
        <v>0.6</v>
      </c>
      <c r="M12" s="52"/>
      <c r="AH12" s="62"/>
      <c r="AI12" s="62"/>
      <c r="AJ12" s="62"/>
    </row>
    <row r="13" spans="2:36" ht="9.75" customHeight="1">
      <c r="B13" s="52" t="s">
        <v>588</v>
      </c>
      <c r="C13" s="99">
        <v>3319.4</v>
      </c>
      <c r="D13" s="99">
        <v>1971.5</v>
      </c>
      <c r="E13" s="99">
        <v>18.6</v>
      </c>
      <c r="F13" s="99">
        <v>882.9</v>
      </c>
      <c r="G13" s="52">
        <v>247.6</v>
      </c>
      <c r="H13" s="99">
        <v>128.8</v>
      </c>
      <c r="I13" s="52"/>
      <c r="J13" s="52"/>
      <c r="K13" s="99">
        <v>63.5</v>
      </c>
      <c r="L13" s="52">
        <v>6.5</v>
      </c>
      <c r="M13" s="52"/>
      <c r="AH13" s="62"/>
      <c r="AI13" s="62"/>
      <c r="AJ13" s="62"/>
    </row>
    <row r="14" spans="2:36" ht="9.75" customHeight="1">
      <c r="B14" s="52" t="s">
        <v>589</v>
      </c>
      <c r="C14" s="99">
        <v>4027.0000000000005</v>
      </c>
      <c r="D14" s="99">
        <v>2257.2000000000003</v>
      </c>
      <c r="E14" s="99">
        <v>15.1</v>
      </c>
      <c r="F14" s="99">
        <v>1195.6</v>
      </c>
      <c r="G14" s="52">
        <v>370.8</v>
      </c>
      <c r="H14" s="99">
        <v>115.5</v>
      </c>
      <c r="I14" s="52"/>
      <c r="J14" s="52"/>
      <c r="K14" s="99">
        <v>56.4</v>
      </c>
      <c r="L14" s="52">
        <v>16.4</v>
      </c>
      <c r="M14" s="52"/>
      <c r="AH14" s="62"/>
      <c r="AI14" s="62"/>
      <c r="AJ14" s="62"/>
    </row>
    <row r="15" spans="2:36" ht="9.75" customHeight="1">
      <c r="B15" s="52" t="s">
        <v>590</v>
      </c>
      <c r="C15" s="99">
        <v>4282.5</v>
      </c>
      <c r="D15" s="99">
        <v>2151.8</v>
      </c>
      <c r="E15" s="99">
        <v>17.6</v>
      </c>
      <c r="F15" s="99">
        <v>1478</v>
      </c>
      <c r="G15" s="52">
        <v>450.5</v>
      </c>
      <c r="H15" s="99">
        <v>119</v>
      </c>
      <c r="I15" s="52"/>
      <c r="J15" s="52"/>
      <c r="K15" s="99">
        <v>61.7</v>
      </c>
      <c r="L15" s="52">
        <v>3.9</v>
      </c>
      <c r="M15" s="52"/>
      <c r="AH15" s="62"/>
      <c r="AI15" s="62"/>
      <c r="AJ15" s="62"/>
    </row>
    <row r="16" spans="2:12" ht="4.5" customHeight="1" hidden="1">
      <c r="B16" s="52" t="s">
        <v>591</v>
      </c>
      <c r="C16" s="99">
        <v>4282.5</v>
      </c>
      <c r="D16" s="99">
        <v>2151.8</v>
      </c>
      <c r="E16" s="99">
        <v>17.6</v>
      </c>
      <c r="F16" s="99">
        <v>1478</v>
      </c>
      <c r="G16" s="52">
        <v>450.5</v>
      </c>
      <c r="H16" s="99">
        <v>119</v>
      </c>
      <c r="I16" s="52"/>
      <c r="J16" s="52"/>
      <c r="K16" s="99">
        <v>61.7</v>
      </c>
      <c r="L16" s="52">
        <v>3.9</v>
      </c>
    </row>
    <row r="17" spans="2:12" ht="4.5" customHeight="1" hidden="1">
      <c r="B17" s="52" t="s">
        <v>592</v>
      </c>
      <c r="C17" s="99">
        <v>4282.5</v>
      </c>
      <c r="D17" s="99">
        <v>2151.8</v>
      </c>
      <c r="E17" s="99">
        <v>17.6</v>
      </c>
      <c r="F17" s="99">
        <v>1478</v>
      </c>
      <c r="G17" s="52">
        <v>450.5</v>
      </c>
      <c r="H17" s="99">
        <v>119</v>
      </c>
      <c r="I17" s="52"/>
      <c r="J17" s="52"/>
      <c r="K17" s="99">
        <v>61.7</v>
      </c>
      <c r="L17" s="52">
        <v>3.9</v>
      </c>
    </row>
    <row r="18" spans="2:12" ht="4.5" customHeight="1" hidden="1">
      <c r="B18" s="52" t="s">
        <v>593</v>
      </c>
      <c r="C18" s="99">
        <v>4282.5</v>
      </c>
      <c r="D18" s="99">
        <v>2151.8</v>
      </c>
      <c r="E18" s="99">
        <v>17.6</v>
      </c>
      <c r="F18" s="99">
        <v>1478</v>
      </c>
      <c r="G18" s="52">
        <v>450.5</v>
      </c>
      <c r="H18" s="99">
        <v>119</v>
      </c>
      <c r="I18" s="52"/>
      <c r="J18" s="52"/>
      <c r="K18" s="99">
        <v>61.7</v>
      </c>
      <c r="L18" s="52">
        <v>3.9</v>
      </c>
    </row>
    <row r="19" spans="2:12" ht="4.5" customHeight="1" hidden="1">
      <c r="B19" s="52" t="s">
        <v>594</v>
      </c>
      <c r="C19" s="99">
        <v>4282.5</v>
      </c>
      <c r="D19" s="99">
        <v>2151.8</v>
      </c>
      <c r="E19" s="99">
        <v>17.6</v>
      </c>
      <c r="F19" s="99">
        <v>1478</v>
      </c>
      <c r="G19" s="52">
        <v>450.5</v>
      </c>
      <c r="H19" s="99">
        <v>119</v>
      </c>
      <c r="I19" s="52"/>
      <c r="J19" s="52"/>
      <c r="K19" s="99">
        <v>61.7</v>
      </c>
      <c r="L19" s="52">
        <v>3.9</v>
      </c>
    </row>
    <row r="20" spans="2:12" ht="4.5" customHeight="1" hidden="1">
      <c r="B20" s="52" t="s">
        <v>595</v>
      </c>
      <c r="C20" s="99">
        <v>4282.5</v>
      </c>
      <c r="D20" s="99">
        <v>2151.8</v>
      </c>
      <c r="E20" s="99">
        <v>17.6</v>
      </c>
      <c r="F20" s="99">
        <v>1478</v>
      </c>
      <c r="G20" s="52">
        <v>450.5</v>
      </c>
      <c r="H20" s="99">
        <v>119</v>
      </c>
      <c r="I20" s="52"/>
      <c r="J20" s="52"/>
      <c r="K20" s="99">
        <v>61.7</v>
      </c>
      <c r="L20" s="52">
        <v>3.9</v>
      </c>
    </row>
    <row r="21" spans="2:12" ht="4.5" customHeight="1" hidden="1">
      <c r="B21" s="52" t="s">
        <v>596</v>
      </c>
      <c r="C21" s="99">
        <v>4282.5</v>
      </c>
      <c r="D21" s="99">
        <v>2151.8</v>
      </c>
      <c r="E21" s="99">
        <v>17.6</v>
      </c>
      <c r="F21" s="99">
        <v>1478</v>
      </c>
      <c r="G21" s="52">
        <v>450.5</v>
      </c>
      <c r="H21" s="99">
        <v>119</v>
      </c>
      <c r="I21" s="52"/>
      <c r="J21" s="52"/>
      <c r="K21" s="99">
        <v>61.7</v>
      </c>
      <c r="L21" s="52">
        <v>3.9</v>
      </c>
    </row>
    <row r="22" spans="2:12" ht="4.5" customHeight="1" hidden="1">
      <c r="B22" s="52" t="s">
        <v>597</v>
      </c>
      <c r="C22" s="99">
        <v>4282.5</v>
      </c>
      <c r="D22" s="99">
        <v>2151.8</v>
      </c>
      <c r="E22" s="99">
        <v>17.6</v>
      </c>
      <c r="F22" s="99">
        <v>1478</v>
      </c>
      <c r="G22" s="52">
        <v>450.5</v>
      </c>
      <c r="H22" s="99">
        <v>119</v>
      </c>
      <c r="I22" s="52"/>
      <c r="J22" s="52"/>
      <c r="K22" s="99">
        <v>61.7</v>
      </c>
      <c r="L22" s="52">
        <v>3.9</v>
      </c>
    </row>
    <row r="23" spans="1:13" s="61" customFormat="1" ht="4.5" customHeight="1" hidden="1">
      <c r="A23" s="52"/>
      <c r="B23" s="52" t="s">
        <v>598</v>
      </c>
      <c r="C23" s="99">
        <v>4282.5</v>
      </c>
      <c r="D23" s="99">
        <v>2151.8</v>
      </c>
      <c r="E23" s="99">
        <v>17.6</v>
      </c>
      <c r="F23" s="99">
        <v>1478</v>
      </c>
      <c r="G23" s="52">
        <v>450.5</v>
      </c>
      <c r="H23" s="99">
        <v>119</v>
      </c>
      <c r="I23" s="52"/>
      <c r="J23" s="52"/>
      <c r="K23" s="99">
        <v>61.7</v>
      </c>
      <c r="L23" s="52">
        <v>3.9</v>
      </c>
      <c r="M23" s="52"/>
    </row>
    <row r="24" spans="2:12" ht="4.5" customHeight="1" hidden="1">
      <c r="B24" s="52" t="s">
        <v>613</v>
      </c>
      <c r="C24" s="99">
        <v>4282.5</v>
      </c>
      <c r="D24" s="99">
        <v>2151.8</v>
      </c>
      <c r="E24" s="99">
        <v>17.6</v>
      </c>
      <c r="F24" s="99">
        <v>1478</v>
      </c>
      <c r="G24" s="52">
        <v>450.5</v>
      </c>
      <c r="H24" s="99">
        <v>119</v>
      </c>
      <c r="I24" s="52"/>
      <c r="J24" s="52"/>
      <c r="K24" s="99">
        <v>61.7</v>
      </c>
      <c r="L24" s="52">
        <v>3.9</v>
      </c>
    </row>
    <row r="25" spans="2:12" ht="4.5" customHeight="1" hidden="1">
      <c r="B25" s="52" t="s">
        <v>614</v>
      </c>
      <c r="C25" s="99">
        <v>4282.5</v>
      </c>
      <c r="D25" s="99">
        <v>2151.8</v>
      </c>
      <c r="E25" s="99">
        <v>17.6</v>
      </c>
      <c r="F25" s="99">
        <v>1478</v>
      </c>
      <c r="G25" s="52">
        <v>450.5</v>
      </c>
      <c r="H25" s="99">
        <v>119</v>
      </c>
      <c r="I25" s="52"/>
      <c r="J25" s="52"/>
      <c r="K25" s="99">
        <v>61.7</v>
      </c>
      <c r="L25" s="52">
        <v>3.9</v>
      </c>
    </row>
    <row r="26" spans="2:12" ht="4.5" customHeight="1" hidden="1">
      <c r="B26" s="52" t="s">
        <v>615</v>
      </c>
      <c r="C26" s="99">
        <v>4282.5</v>
      </c>
      <c r="D26" s="99">
        <v>2151.8</v>
      </c>
      <c r="E26" s="99">
        <v>17.6</v>
      </c>
      <c r="F26" s="99">
        <v>1478</v>
      </c>
      <c r="G26" s="52">
        <v>450.5</v>
      </c>
      <c r="H26" s="99">
        <v>119</v>
      </c>
      <c r="I26" s="52"/>
      <c r="J26" s="52"/>
      <c r="K26" s="99">
        <v>61.7</v>
      </c>
      <c r="L26" s="52">
        <v>3.9</v>
      </c>
    </row>
    <row r="27" spans="2:12" ht="9.75" customHeight="1">
      <c r="B27" s="52" t="s">
        <v>591</v>
      </c>
      <c r="C27" s="99">
        <v>4610.6</v>
      </c>
      <c r="D27" s="99">
        <v>2343.3</v>
      </c>
      <c r="E27" s="99">
        <v>28.5</v>
      </c>
      <c r="F27" s="99">
        <v>1583.1</v>
      </c>
      <c r="G27" s="52">
        <v>453.1</v>
      </c>
      <c r="H27" s="99">
        <v>95.3</v>
      </c>
      <c r="I27" s="52"/>
      <c r="J27" s="52">
        <v>27.4</v>
      </c>
      <c r="K27" s="99">
        <v>73.1</v>
      </c>
      <c r="L27" s="52">
        <v>6.8</v>
      </c>
    </row>
    <row r="28" spans="2:12" ht="9.75" customHeight="1">
      <c r="B28" s="52" t="s">
        <v>592</v>
      </c>
      <c r="C28" s="99">
        <v>5111.6</v>
      </c>
      <c r="D28" s="99">
        <v>1941.6</v>
      </c>
      <c r="E28" s="99">
        <v>42.4</v>
      </c>
      <c r="F28" s="99">
        <v>2449.8</v>
      </c>
      <c r="G28" s="52">
        <v>466.6</v>
      </c>
      <c r="H28" s="99">
        <v>106.6</v>
      </c>
      <c r="I28" s="52"/>
      <c r="J28" s="52">
        <v>22.3</v>
      </c>
      <c r="K28" s="99">
        <v>77.3</v>
      </c>
      <c r="L28" s="99">
        <v>5</v>
      </c>
    </row>
    <row r="29" spans="2:12" ht="9.75" customHeight="1">
      <c r="B29" s="52" t="s">
        <v>593</v>
      </c>
      <c r="C29" s="99">
        <v>5054.3</v>
      </c>
      <c r="D29" s="99">
        <v>1542</v>
      </c>
      <c r="E29" s="99">
        <v>40.1</v>
      </c>
      <c r="F29" s="99">
        <v>2665.8</v>
      </c>
      <c r="G29" s="52">
        <v>563.1</v>
      </c>
      <c r="H29" s="99">
        <v>65.3</v>
      </c>
      <c r="I29" s="52">
        <v>51.6</v>
      </c>
      <c r="J29" s="52">
        <v>26.4</v>
      </c>
      <c r="K29" s="99">
        <v>96.2</v>
      </c>
      <c r="L29" s="99">
        <v>3.8</v>
      </c>
    </row>
    <row r="30" spans="2:12" ht="9" customHeight="1">
      <c r="B30" s="52" t="s">
        <v>594</v>
      </c>
      <c r="C30" s="99">
        <v>5181.3</v>
      </c>
      <c r="D30" s="99">
        <v>1196.1</v>
      </c>
      <c r="E30" s="99">
        <v>48.3</v>
      </c>
      <c r="F30" s="99">
        <v>2737.9</v>
      </c>
      <c r="G30" s="52">
        <v>639.9</v>
      </c>
      <c r="H30" s="99">
        <v>158.2</v>
      </c>
      <c r="I30" s="52">
        <v>25.3</v>
      </c>
      <c r="J30" s="52">
        <v>205.2</v>
      </c>
      <c r="K30" s="99">
        <v>166</v>
      </c>
      <c r="L30" s="99">
        <v>4.4</v>
      </c>
    </row>
    <row r="31" spans="2:12" ht="9" customHeight="1">
      <c r="B31" s="50" t="s">
        <v>595</v>
      </c>
      <c r="C31" s="182">
        <v>5454.900000000001</v>
      </c>
      <c r="D31" s="182">
        <v>382.40000000000003</v>
      </c>
      <c r="E31" s="182">
        <v>86.4</v>
      </c>
      <c r="F31" s="182">
        <v>3441.4</v>
      </c>
      <c r="G31" s="50">
        <v>825.5</v>
      </c>
      <c r="H31" s="182">
        <v>209.2</v>
      </c>
      <c r="I31" s="50">
        <v>7.1</v>
      </c>
      <c r="J31" s="50">
        <v>315.2</v>
      </c>
      <c r="K31" s="182">
        <v>182.4</v>
      </c>
      <c r="L31" s="182">
        <v>5.3</v>
      </c>
    </row>
    <row r="32" spans="2:12" ht="11.25" customHeight="1">
      <c r="B32" s="52" t="s">
        <v>673</v>
      </c>
      <c r="C32" s="99">
        <v>401.4000000000001</v>
      </c>
      <c r="D32" s="99">
        <v>26.799999999999997</v>
      </c>
      <c r="E32" s="99">
        <v>0</v>
      </c>
      <c r="F32" s="99">
        <v>302.8</v>
      </c>
      <c r="G32" s="52">
        <v>41.6</v>
      </c>
      <c r="H32" s="99">
        <v>6.1</v>
      </c>
      <c r="I32" s="52"/>
      <c r="J32" s="52"/>
      <c r="K32" s="99">
        <v>23.6</v>
      </c>
      <c r="L32" s="52">
        <v>0.5</v>
      </c>
    </row>
    <row r="33" spans="2:13" ht="11.25" customHeight="1">
      <c r="B33" s="52" t="s">
        <v>675</v>
      </c>
      <c r="C33" s="99">
        <v>487.7</v>
      </c>
      <c r="D33" s="99">
        <v>37.300000000000004</v>
      </c>
      <c r="E33" s="99">
        <v>0</v>
      </c>
      <c r="F33" s="99">
        <v>358.9</v>
      </c>
      <c r="G33" s="52">
        <v>59.6</v>
      </c>
      <c r="H33" s="99">
        <v>4.2</v>
      </c>
      <c r="I33" s="52"/>
      <c r="J33" s="52"/>
      <c r="K33" s="99">
        <v>27.4</v>
      </c>
      <c r="L33" s="52">
        <v>0.3</v>
      </c>
      <c r="M33" s="52"/>
    </row>
    <row r="34" spans="2:12" ht="11.25" customHeight="1">
      <c r="B34" s="50" t="s">
        <v>758</v>
      </c>
      <c r="C34" s="182">
        <v>531.4</v>
      </c>
      <c r="D34" s="182">
        <v>45</v>
      </c>
      <c r="E34" s="182">
        <v>2</v>
      </c>
      <c r="F34" s="182">
        <v>370.4</v>
      </c>
      <c r="G34" s="50">
        <v>72.7</v>
      </c>
      <c r="H34" s="182">
        <v>4.7</v>
      </c>
      <c r="I34" s="50">
        <v>0</v>
      </c>
      <c r="J34" s="50">
        <v>0</v>
      </c>
      <c r="K34" s="182">
        <v>36.4</v>
      </c>
      <c r="L34" s="182">
        <v>0.2</v>
      </c>
    </row>
    <row r="35" spans="2:12" ht="11.25" customHeight="1">
      <c r="B35" s="52"/>
      <c r="C35" s="99"/>
      <c r="D35" s="99"/>
      <c r="E35" s="99"/>
      <c r="F35" s="99"/>
      <c r="G35" s="52"/>
      <c r="H35" s="99"/>
      <c r="I35" s="52"/>
      <c r="J35" s="52"/>
      <c r="K35" s="99"/>
      <c r="L35" s="52"/>
    </row>
    <row r="36" spans="2:12" ht="11.25" customHeight="1" hidden="1">
      <c r="B36" s="52"/>
      <c r="C36" s="99"/>
      <c r="D36" s="99"/>
      <c r="E36" s="99"/>
      <c r="F36" s="99"/>
      <c r="G36" s="52"/>
      <c r="H36" s="99"/>
      <c r="I36" s="52"/>
      <c r="J36" s="52"/>
      <c r="K36" s="99"/>
      <c r="L36" s="52"/>
    </row>
    <row r="37" spans="2:12" ht="11.25" customHeight="1" hidden="1">
      <c r="B37" s="52"/>
      <c r="C37" s="99"/>
      <c r="D37" s="99"/>
      <c r="E37" s="99"/>
      <c r="F37" s="99"/>
      <c r="G37" s="52"/>
      <c r="H37" s="99"/>
      <c r="I37" s="52"/>
      <c r="J37" s="52"/>
      <c r="K37" s="99"/>
      <c r="L37" s="52"/>
    </row>
    <row r="38" spans="2:12" ht="11.25" customHeight="1" hidden="1">
      <c r="B38" s="52"/>
      <c r="C38" s="99"/>
      <c r="D38" s="99"/>
      <c r="E38" s="99"/>
      <c r="F38" s="99"/>
      <c r="G38" s="52"/>
      <c r="H38" s="99"/>
      <c r="I38" s="52"/>
      <c r="J38" s="52"/>
      <c r="K38" s="99"/>
      <c r="L38" s="52"/>
    </row>
    <row r="39" spans="2:12" ht="11.25" customHeight="1" hidden="1">
      <c r="B39" s="52"/>
      <c r="C39" s="99"/>
      <c r="D39" s="99"/>
      <c r="E39" s="99"/>
      <c r="F39" s="99"/>
      <c r="G39" s="52"/>
      <c r="H39" s="99"/>
      <c r="I39" s="52"/>
      <c r="J39" s="52"/>
      <c r="K39" s="99"/>
      <c r="L39" s="52"/>
    </row>
    <row r="40" spans="3:12" ht="18.75" customHeight="1">
      <c r="C40" s="142" t="s">
        <v>746</v>
      </c>
      <c r="D40" s="134"/>
      <c r="E40" s="134"/>
      <c r="F40" s="134"/>
      <c r="G40" s="134"/>
      <c r="H40" s="134"/>
      <c r="I40" s="134"/>
      <c r="J40" s="134"/>
      <c r="K40" s="134"/>
      <c r="L40" s="134"/>
    </row>
    <row r="41" spans="3:12" ht="16.5" customHeight="1">
      <c r="C41" s="129" t="s">
        <v>747</v>
      </c>
      <c r="D41" s="134"/>
      <c r="E41" s="134"/>
      <c r="F41" s="134"/>
      <c r="G41" s="134"/>
      <c r="H41" s="134"/>
      <c r="I41" s="134"/>
      <c r="J41" s="134"/>
      <c r="K41" s="134"/>
      <c r="L41" s="134"/>
    </row>
    <row r="42" spans="3:12" ht="18.75" customHeight="1">
      <c r="C42" s="129"/>
      <c r="D42" s="134"/>
      <c r="E42" s="134"/>
      <c r="F42" s="134"/>
      <c r="G42" s="134"/>
      <c r="H42" s="134"/>
      <c r="I42" s="134"/>
      <c r="J42" s="134"/>
      <c r="K42" s="134"/>
      <c r="L42" s="134"/>
    </row>
    <row r="43" spans="2:13" ht="44.25" customHeight="1">
      <c r="B43" s="140" t="s">
        <v>436</v>
      </c>
      <c r="C43" s="159" t="s">
        <v>771</v>
      </c>
      <c r="D43" s="139" t="s">
        <v>772</v>
      </c>
      <c r="E43" s="139" t="s">
        <v>773</v>
      </c>
      <c r="F43" s="139" t="s">
        <v>774</v>
      </c>
      <c r="G43" s="139" t="s">
        <v>453</v>
      </c>
      <c r="H43" s="139" t="s">
        <v>775</v>
      </c>
      <c r="I43" s="139" t="s">
        <v>121</v>
      </c>
      <c r="J43" s="139" t="s">
        <v>751</v>
      </c>
      <c r="K43" s="160" t="s">
        <v>776</v>
      </c>
      <c r="L43" s="140" t="s">
        <v>777</v>
      </c>
      <c r="M43" s="134"/>
    </row>
    <row r="44" spans="2:12" ht="9.75" customHeight="1" hidden="1">
      <c r="B44" s="52" t="s">
        <v>553</v>
      </c>
      <c r="C44" s="99">
        <v>927.9</v>
      </c>
      <c r="D44" s="99">
        <v>419.2</v>
      </c>
      <c r="E44" s="99">
        <v>14.2</v>
      </c>
      <c r="F44" s="99">
        <v>348.9</v>
      </c>
      <c r="G44" s="52"/>
      <c r="H44" s="99">
        <v>66</v>
      </c>
      <c r="I44" s="52">
        <v>10.4</v>
      </c>
      <c r="J44" s="52"/>
      <c r="K44" s="99">
        <v>66.6</v>
      </c>
      <c r="L44" s="99">
        <v>2.6</v>
      </c>
    </row>
    <row r="45" spans="2:12" ht="9.75" customHeight="1" hidden="1">
      <c r="B45" s="52" t="s">
        <v>509</v>
      </c>
      <c r="C45" s="99">
        <v>792.2000000000002</v>
      </c>
      <c r="D45" s="99">
        <v>252.8</v>
      </c>
      <c r="E45" s="99">
        <v>17</v>
      </c>
      <c r="F45" s="99">
        <v>381.3</v>
      </c>
      <c r="G45" s="52"/>
      <c r="H45" s="99">
        <v>82.7</v>
      </c>
      <c r="I45" s="52">
        <v>6.3</v>
      </c>
      <c r="J45" s="52">
        <v>9.2</v>
      </c>
      <c r="K45" s="99">
        <v>30.2</v>
      </c>
      <c r="L45" s="99">
        <v>12.7</v>
      </c>
    </row>
    <row r="46" spans="2:12" ht="9.75" customHeight="1">
      <c r="B46" s="52" t="s">
        <v>374</v>
      </c>
      <c r="C46" s="99">
        <v>745.3</v>
      </c>
      <c r="D46" s="52">
        <v>146.7</v>
      </c>
      <c r="E46" s="99">
        <v>14</v>
      </c>
      <c r="F46" s="99">
        <v>337.9</v>
      </c>
      <c r="G46" s="52">
        <v>93.2</v>
      </c>
      <c r="H46" s="52">
        <v>83.7</v>
      </c>
      <c r="I46" s="52">
        <v>34.9</v>
      </c>
      <c r="J46" s="52">
        <v>3.1</v>
      </c>
      <c r="K46" s="52">
        <v>26.1</v>
      </c>
      <c r="L46" s="52">
        <v>5.7</v>
      </c>
    </row>
    <row r="47" spans="2:12" ht="9.75" customHeight="1">
      <c r="B47" s="52" t="s">
        <v>545</v>
      </c>
      <c r="C47" s="99">
        <v>800.1</v>
      </c>
      <c r="D47" s="52">
        <v>81.7</v>
      </c>
      <c r="E47" s="99">
        <v>18.1</v>
      </c>
      <c r="F47" s="52">
        <v>465.5</v>
      </c>
      <c r="G47" s="52">
        <v>105.1</v>
      </c>
      <c r="H47" s="52">
        <v>78.7</v>
      </c>
      <c r="I47" s="99">
        <v>29.3</v>
      </c>
      <c r="J47" s="99"/>
      <c r="K47" s="99">
        <v>17.1</v>
      </c>
      <c r="L47" s="52">
        <v>4.6</v>
      </c>
    </row>
    <row r="48" spans="2:12" ht="9.75" customHeight="1">
      <c r="B48" s="52" t="s">
        <v>100</v>
      </c>
      <c r="C48" s="99">
        <v>949</v>
      </c>
      <c r="D48" s="52">
        <v>137.4</v>
      </c>
      <c r="E48" s="99">
        <v>14</v>
      </c>
      <c r="F48" s="52">
        <v>519.9</v>
      </c>
      <c r="G48" s="99">
        <v>143</v>
      </c>
      <c r="H48" s="52">
        <v>100.1</v>
      </c>
      <c r="I48" s="99"/>
      <c r="J48" s="99"/>
      <c r="K48" s="99">
        <v>30.8</v>
      </c>
      <c r="L48" s="52">
        <v>3.8</v>
      </c>
    </row>
    <row r="49" spans="2:12" ht="9.75" customHeight="1">
      <c r="B49" s="52" t="s">
        <v>196</v>
      </c>
      <c r="C49" s="99">
        <v>1717.1</v>
      </c>
      <c r="D49" s="52">
        <v>805.8</v>
      </c>
      <c r="E49" s="99">
        <v>16</v>
      </c>
      <c r="F49" s="99">
        <v>607.7</v>
      </c>
      <c r="G49" s="52">
        <v>149.3</v>
      </c>
      <c r="H49" s="52">
        <v>100.9</v>
      </c>
      <c r="I49" s="52"/>
      <c r="J49" s="52"/>
      <c r="K49" s="52">
        <v>36.8</v>
      </c>
      <c r="L49" s="52">
        <v>0.6</v>
      </c>
    </row>
    <row r="50" spans="2:13" ht="9.75" customHeight="1">
      <c r="B50" s="52" t="s">
        <v>588</v>
      </c>
      <c r="C50" s="99">
        <v>3319.3</v>
      </c>
      <c r="D50" s="99">
        <v>1971.5</v>
      </c>
      <c r="E50" s="99">
        <v>18.5</v>
      </c>
      <c r="F50" s="99">
        <v>882.9</v>
      </c>
      <c r="G50" s="52">
        <v>247.6</v>
      </c>
      <c r="H50" s="99">
        <v>128.8</v>
      </c>
      <c r="I50" s="52"/>
      <c r="J50" s="52"/>
      <c r="K50" s="99">
        <v>63.5</v>
      </c>
      <c r="L50" s="52">
        <v>6.5</v>
      </c>
      <c r="M50" s="52"/>
    </row>
    <row r="51" spans="2:13" ht="9.75" customHeight="1">
      <c r="B51" s="52" t="s">
        <v>589</v>
      </c>
      <c r="C51" s="99">
        <v>4035.5000000000005</v>
      </c>
      <c r="D51" s="99">
        <v>2263.5</v>
      </c>
      <c r="E51" s="99">
        <v>17.299999999999997</v>
      </c>
      <c r="F51" s="99">
        <v>1195.6</v>
      </c>
      <c r="G51" s="52">
        <v>370.8</v>
      </c>
      <c r="H51" s="99">
        <v>115.5</v>
      </c>
      <c r="I51" s="52"/>
      <c r="J51" s="52"/>
      <c r="K51" s="99">
        <v>56.4</v>
      </c>
      <c r="L51" s="52">
        <v>16.4</v>
      </c>
      <c r="M51" s="52"/>
    </row>
    <row r="52" spans="2:12" ht="9.75" customHeight="1">
      <c r="B52" s="52" t="s">
        <v>590</v>
      </c>
      <c r="C52" s="99">
        <v>4283.3</v>
      </c>
      <c r="D52" s="99">
        <v>2151.8</v>
      </c>
      <c r="E52" s="99">
        <v>17.5</v>
      </c>
      <c r="F52" s="99">
        <v>1478</v>
      </c>
      <c r="G52" s="52">
        <v>450.5</v>
      </c>
      <c r="H52" s="99">
        <v>119</v>
      </c>
      <c r="I52" s="52"/>
      <c r="J52" s="52"/>
      <c r="K52" s="99">
        <v>61.7</v>
      </c>
      <c r="L52" s="52">
        <v>4.8</v>
      </c>
    </row>
    <row r="53" spans="1:12" ht="1.5" customHeight="1" hidden="1">
      <c r="A53" s="75"/>
      <c r="B53" s="50" t="s">
        <v>591</v>
      </c>
      <c r="C53" s="182">
        <v>4283.3</v>
      </c>
      <c r="D53" s="182">
        <v>2151.8</v>
      </c>
      <c r="E53" s="182">
        <v>17.5</v>
      </c>
      <c r="F53" s="182">
        <v>1478</v>
      </c>
      <c r="G53" s="50">
        <v>450.5</v>
      </c>
      <c r="H53" s="182">
        <v>119</v>
      </c>
      <c r="I53" s="50"/>
      <c r="J53" s="50"/>
      <c r="K53" s="182">
        <v>61.7</v>
      </c>
      <c r="L53" s="50">
        <v>4.8</v>
      </c>
    </row>
    <row r="54" spans="1:12" ht="1.5" customHeight="1" hidden="1">
      <c r="A54" s="75"/>
      <c r="B54" s="50" t="s">
        <v>592</v>
      </c>
      <c r="C54" s="182">
        <v>4283.3</v>
      </c>
      <c r="D54" s="182">
        <v>2151.8</v>
      </c>
      <c r="E54" s="182">
        <v>17.5</v>
      </c>
      <c r="F54" s="182">
        <v>1478</v>
      </c>
      <c r="G54" s="50">
        <v>450.5</v>
      </c>
      <c r="H54" s="182">
        <v>119</v>
      </c>
      <c r="I54" s="50"/>
      <c r="J54" s="50"/>
      <c r="K54" s="182">
        <v>61.7</v>
      </c>
      <c r="L54" s="50">
        <v>4.8</v>
      </c>
    </row>
    <row r="55" spans="1:12" ht="1.5" customHeight="1" hidden="1">
      <c r="A55" s="75"/>
      <c r="B55" s="50" t="s">
        <v>593</v>
      </c>
      <c r="C55" s="182">
        <v>4283.3</v>
      </c>
      <c r="D55" s="182">
        <v>2151.8</v>
      </c>
      <c r="E55" s="182">
        <v>17.5</v>
      </c>
      <c r="F55" s="182">
        <v>1478</v>
      </c>
      <c r="G55" s="50">
        <v>450.5</v>
      </c>
      <c r="H55" s="182">
        <v>119</v>
      </c>
      <c r="I55" s="50"/>
      <c r="J55" s="50"/>
      <c r="K55" s="182">
        <v>61.7</v>
      </c>
      <c r="L55" s="50">
        <v>4.8</v>
      </c>
    </row>
    <row r="56" spans="1:12" ht="1.5" customHeight="1" hidden="1">
      <c r="A56" s="75"/>
      <c r="B56" s="50" t="s">
        <v>594</v>
      </c>
      <c r="C56" s="182">
        <v>4283.3</v>
      </c>
      <c r="D56" s="182">
        <v>2151.8</v>
      </c>
      <c r="E56" s="182">
        <v>17.5</v>
      </c>
      <c r="F56" s="182">
        <v>1478</v>
      </c>
      <c r="G56" s="50">
        <v>450.5</v>
      </c>
      <c r="H56" s="182">
        <v>119</v>
      </c>
      <c r="I56" s="50"/>
      <c r="J56" s="50"/>
      <c r="K56" s="182">
        <v>61.7</v>
      </c>
      <c r="L56" s="50">
        <v>4.8</v>
      </c>
    </row>
    <row r="57" spans="1:12" ht="1.5" customHeight="1" hidden="1">
      <c r="A57" s="75"/>
      <c r="B57" s="50" t="s">
        <v>595</v>
      </c>
      <c r="C57" s="182">
        <v>4283.3</v>
      </c>
      <c r="D57" s="182">
        <v>2151.8</v>
      </c>
      <c r="E57" s="182">
        <v>17.5</v>
      </c>
      <c r="F57" s="182">
        <v>1478</v>
      </c>
      <c r="G57" s="50">
        <v>450.5</v>
      </c>
      <c r="H57" s="182">
        <v>119</v>
      </c>
      <c r="I57" s="50"/>
      <c r="J57" s="50"/>
      <c r="K57" s="182">
        <v>61.7</v>
      </c>
      <c r="L57" s="50">
        <v>4.8</v>
      </c>
    </row>
    <row r="58" spans="1:12" ht="1.5" customHeight="1" hidden="1">
      <c r="A58" s="75"/>
      <c r="B58" s="50" t="s">
        <v>596</v>
      </c>
      <c r="C58" s="182">
        <v>4283.3</v>
      </c>
      <c r="D58" s="182">
        <v>2151.8</v>
      </c>
      <c r="E58" s="182">
        <v>17.5</v>
      </c>
      <c r="F58" s="182">
        <v>1478</v>
      </c>
      <c r="G58" s="50">
        <v>450.5</v>
      </c>
      <c r="H58" s="182">
        <v>119</v>
      </c>
      <c r="I58" s="50"/>
      <c r="J58" s="50"/>
      <c r="K58" s="182">
        <v>61.7</v>
      </c>
      <c r="L58" s="50">
        <v>4.8</v>
      </c>
    </row>
    <row r="59" spans="1:12" ht="1.5" customHeight="1" hidden="1">
      <c r="A59" s="75"/>
      <c r="B59" s="50" t="s">
        <v>597</v>
      </c>
      <c r="C59" s="182">
        <v>4283.3</v>
      </c>
      <c r="D59" s="182">
        <v>2151.8</v>
      </c>
      <c r="E59" s="182">
        <v>17.5</v>
      </c>
      <c r="F59" s="182">
        <v>1478</v>
      </c>
      <c r="G59" s="50">
        <v>450.5</v>
      </c>
      <c r="H59" s="182">
        <v>119</v>
      </c>
      <c r="I59" s="50"/>
      <c r="J59" s="50"/>
      <c r="K59" s="182">
        <v>61.7</v>
      </c>
      <c r="L59" s="50">
        <v>4.8</v>
      </c>
    </row>
    <row r="60" spans="1:13" s="61" customFormat="1" ht="1.5" customHeight="1" hidden="1">
      <c r="A60" s="181"/>
      <c r="B60" s="50" t="s">
        <v>598</v>
      </c>
      <c r="C60" s="182">
        <v>4283.3</v>
      </c>
      <c r="D60" s="182">
        <v>2151.8</v>
      </c>
      <c r="E60" s="182">
        <v>17.5</v>
      </c>
      <c r="F60" s="182">
        <v>1478</v>
      </c>
      <c r="G60" s="50">
        <v>450.5</v>
      </c>
      <c r="H60" s="182">
        <v>119</v>
      </c>
      <c r="I60" s="50"/>
      <c r="J60" s="50"/>
      <c r="K60" s="182">
        <v>61.7</v>
      </c>
      <c r="L60" s="50">
        <v>4.8</v>
      </c>
      <c r="M60" s="52"/>
    </row>
    <row r="61" spans="1:12" ht="1.5" customHeight="1" hidden="1">
      <c r="A61" s="75"/>
      <c r="B61" s="50" t="s">
        <v>613</v>
      </c>
      <c r="C61" s="182">
        <v>4283.3</v>
      </c>
      <c r="D61" s="182">
        <v>2151.8</v>
      </c>
      <c r="E61" s="182">
        <v>17.5</v>
      </c>
      <c r="F61" s="182">
        <v>1478</v>
      </c>
      <c r="G61" s="50">
        <v>450.5</v>
      </c>
      <c r="H61" s="182">
        <v>119</v>
      </c>
      <c r="I61" s="50"/>
      <c r="J61" s="50"/>
      <c r="K61" s="182">
        <v>61.7</v>
      </c>
      <c r="L61" s="50">
        <v>4.8</v>
      </c>
    </row>
    <row r="62" spans="1:12" ht="1.5" customHeight="1" hidden="1">
      <c r="A62" s="75"/>
      <c r="B62" s="50" t="s">
        <v>614</v>
      </c>
      <c r="C62" s="182">
        <v>4283.3</v>
      </c>
      <c r="D62" s="182">
        <v>2151.8</v>
      </c>
      <c r="E62" s="182">
        <v>17.5</v>
      </c>
      <c r="F62" s="182">
        <v>1478</v>
      </c>
      <c r="G62" s="50">
        <v>450.5</v>
      </c>
      <c r="H62" s="182">
        <v>119</v>
      </c>
      <c r="I62" s="50"/>
      <c r="J62" s="50"/>
      <c r="K62" s="182">
        <v>61.7</v>
      </c>
      <c r="L62" s="50">
        <v>4.8</v>
      </c>
    </row>
    <row r="63" spans="1:12" ht="1.5" customHeight="1" hidden="1">
      <c r="A63" s="75"/>
      <c r="B63" s="52" t="s">
        <v>615</v>
      </c>
      <c r="C63" s="99">
        <v>4283.3</v>
      </c>
      <c r="D63" s="99">
        <v>2151.8</v>
      </c>
      <c r="E63" s="99">
        <v>17.5</v>
      </c>
      <c r="F63" s="99">
        <v>1478</v>
      </c>
      <c r="G63" s="52">
        <v>450.5</v>
      </c>
      <c r="H63" s="99">
        <v>119</v>
      </c>
      <c r="I63" s="52"/>
      <c r="J63" s="52"/>
      <c r="K63" s="99">
        <v>61.7</v>
      </c>
      <c r="L63" s="52">
        <v>4.8</v>
      </c>
    </row>
    <row r="64" spans="1:12" ht="10.5" customHeight="1">
      <c r="A64" s="75"/>
      <c r="B64" s="52" t="s">
        <v>591</v>
      </c>
      <c r="C64" s="99">
        <v>4609.7</v>
      </c>
      <c r="D64" s="99">
        <v>2343.3</v>
      </c>
      <c r="E64" s="99">
        <v>27.6</v>
      </c>
      <c r="F64" s="99">
        <v>1583.1</v>
      </c>
      <c r="G64" s="52">
        <v>453.1</v>
      </c>
      <c r="H64" s="99">
        <v>95.3</v>
      </c>
      <c r="I64" s="52"/>
      <c r="J64" s="52">
        <v>27.4</v>
      </c>
      <c r="K64" s="99">
        <v>73.1</v>
      </c>
      <c r="L64" s="52">
        <v>6.8</v>
      </c>
    </row>
    <row r="65" spans="1:12" ht="10.5" customHeight="1">
      <c r="A65" s="75"/>
      <c r="B65" s="52" t="s">
        <v>592</v>
      </c>
      <c r="C65" s="99">
        <v>5113</v>
      </c>
      <c r="D65" s="99">
        <v>1941.6</v>
      </c>
      <c r="E65" s="99">
        <v>43.8</v>
      </c>
      <c r="F65" s="99">
        <v>2449.8</v>
      </c>
      <c r="G65" s="52">
        <v>466.6</v>
      </c>
      <c r="H65" s="99">
        <v>106.6</v>
      </c>
      <c r="I65" s="52"/>
      <c r="J65" s="52">
        <v>22.3</v>
      </c>
      <c r="K65" s="99">
        <v>77.3</v>
      </c>
      <c r="L65" s="99">
        <v>5</v>
      </c>
    </row>
    <row r="66" spans="1:12" ht="10.5" customHeight="1">
      <c r="A66" s="75"/>
      <c r="B66" s="52" t="s">
        <v>593</v>
      </c>
      <c r="C66" s="99">
        <v>5054.3</v>
      </c>
      <c r="D66" s="99">
        <v>1542</v>
      </c>
      <c r="E66" s="99">
        <v>39.8</v>
      </c>
      <c r="F66" s="99">
        <v>2665.8</v>
      </c>
      <c r="G66" s="52">
        <v>563.1</v>
      </c>
      <c r="H66" s="99">
        <v>65.3</v>
      </c>
      <c r="I66" s="52">
        <v>51.6</v>
      </c>
      <c r="J66" s="52">
        <v>26.4</v>
      </c>
      <c r="K66" s="99">
        <v>96.2</v>
      </c>
      <c r="L66" s="99">
        <v>3.8</v>
      </c>
    </row>
    <row r="67" spans="2:12" ht="11.25">
      <c r="B67" s="52" t="s">
        <v>594</v>
      </c>
      <c r="C67" s="99">
        <v>5181.3</v>
      </c>
      <c r="D67" s="99">
        <v>1196.1</v>
      </c>
      <c r="E67" s="99">
        <v>48.3</v>
      </c>
      <c r="F67" s="99">
        <v>2737.9</v>
      </c>
      <c r="G67" s="52">
        <v>639.9</v>
      </c>
      <c r="H67" s="99">
        <v>158.2</v>
      </c>
      <c r="I67" s="52">
        <v>25.3</v>
      </c>
      <c r="J67" s="52">
        <v>205.2</v>
      </c>
      <c r="K67" s="99">
        <v>166</v>
      </c>
      <c r="L67" s="99">
        <v>4.4</v>
      </c>
    </row>
    <row r="68" spans="2:12" ht="11.25">
      <c r="B68" s="50" t="s">
        <v>756</v>
      </c>
      <c r="C68" s="182">
        <v>5454.900000000001</v>
      </c>
      <c r="D68" s="182">
        <v>382.40000000000003</v>
      </c>
      <c r="E68" s="182">
        <v>86.4</v>
      </c>
      <c r="F68" s="182">
        <v>3441.4</v>
      </c>
      <c r="G68" s="50">
        <v>825.5</v>
      </c>
      <c r="H68" s="182">
        <v>209.2</v>
      </c>
      <c r="I68" s="50">
        <v>7.1</v>
      </c>
      <c r="J68" s="50">
        <v>315.2</v>
      </c>
      <c r="K68" s="182">
        <v>182.4</v>
      </c>
      <c r="L68" s="182">
        <v>5.3</v>
      </c>
    </row>
    <row r="69" spans="2:12" ht="11.25">
      <c r="B69" s="52" t="s">
        <v>673</v>
      </c>
      <c r="C69" s="99">
        <v>401.4000000000001</v>
      </c>
      <c r="D69" s="99">
        <v>26.799999999999997</v>
      </c>
      <c r="E69" s="99">
        <v>0</v>
      </c>
      <c r="F69" s="99">
        <v>302.8</v>
      </c>
      <c r="G69" s="52">
        <v>41.6</v>
      </c>
      <c r="H69" s="99">
        <v>6.1</v>
      </c>
      <c r="I69" s="52"/>
      <c r="J69" s="52"/>
      <c r="K69" s="99">
        <v>23.6</v>
      </c>
      <c r="L69" s="52">
        <v>0.5</v>
      </c>
    </row>
    <row r="70" spans="2:12" ht="11.25">
      <c r="B70" s="52" t="s">
        <v>675</v>
      </c>
      <c r="C70" s="99">
        <v>487.7</v>
      </c>
      <c r="D70" s="99">
        <v>37.300000000000004</v>
      </c>
      <c r="E70" s="99">
        <v>0</v>
      </c>
      <c r="F70" s="99">
        <v>358.9</v>
      </c>
      <c r="G70" s="52">
        <v>59.6</v>
      </c>
      <c r="H70" s="99">
        <v>4.2</v>
      </c>
      <c r="I70" s="52"/>
      <c r="J70" s="52"/>
      <c r="K70" s="99">
        <v>27.4</v>
      </c>
      <c r="L70" s="52">
        <v>0.3</v>
      </c>
    </row>
    <row r="71" spans="2:12" ht="11.25">
      <c r="B71" s="50" t="s">
        <v>756</v>
      </c>
      <c r="C71" s="182">
        <v>371.3999999999999</v>
      </c>
      <c r="D71" s="182">
        <v>45</v>
      </c>
      <c r="E71" s="182">
        <v>2</v>
      </c>
      <c r="F71" s="182">
        <v>210.4</v>
      </c>
      <c r="G71" s="50">
        <v>72.7</v>
      </c>
      <c r="H71" s="182">
        <v>4.7</v>
      </c>
      <c r="I71" s="182">
        <v>0</v>
      </c>
      <c r="J71" s="50">
        <v>0</v>
      </c>
      <c r="K71" s="182">
        <v>36.4</v>
      </c>
      <c r="L71" s="182">
        <v>0.2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&amp;L&amp;8&amp;USection 10.Industry</oddHeader>
    <oddFooter xml:space="preserve">&amp;L&amp;18 33&amp;R&amp;18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selection activeCell="J24" sqref="J24"/>
    </sheetView>
  </sheetViews>
  <sheetFormatPr defaultColWidth="9.00390625" defaultRowHeight="10.5" customHeight="1"/>
  <cols>
    <col min="1" max="1" width="0.2421875" style="237" customWidth="1"/>
    <col min="2" max="2" width="1.875" style="237" customWidth="1"/>
    <col min="3" max="3" width="0.12890625" style="237" customWidth="1"/>
    <col min="4" max="4" width="27.75390625" style="237" customWidth="1"/>
    <col min="5" max="5" width="18.75390625" style="237" customWidth="1"/>
    <col min="6" max="6" width="7.375" style="237" customWidth="1"/>
    <col min="7" max="7" width="9.125" style="237" customWidth="1"/>
    <col min="8" max="8" width="8.75390625" style="237" customWidth="1"/>
    <col min="9" max="9" width="9.125" style="237" customWidth="1"/>
    <col min="10" max="10" width="7.75390625" style="237" customWidth="1"/>
    <col min="11" max="11" width="6.75390625" style="237" customWidth="1"/>
    <col min="12" max="12" width="9.00390625" style="237" customWidth="1"/>
    <col min="13" max="13" width="8.875" style="237" customWidth="1"/>
    <col min="14" max="14" width="9.375" style="237" customWidth="1"/>
    <col min="15" max="15" width="10.875" style="237" customWidth="1"/>
    <col min="16" max="16" width="10.25390625" style="237" customWidth="1"/>
    <col min="17" max="18" width="9.75390625" style="237" customWidth="1"/>
    <col min="19" max="16384" width="9.125" style="237" customWidth="1"/>
  </cols>
  <sheetData>
    <row r="1" spans="6:12" s="49" customFormat="1" ht="10.5" customHeight="1">
      <c r="F1" s="132" t="s">
        <v>741</v>
      </c>
      <c r="G1" s="134"/>
      <c r="H1" s="134"/>
      <c r="I1" s="134"/>
      <c r="J1" s="134"/>
      <c r="K1" s="134"/>
      <c r="L1" s="134"/>
    </row>
    <row r="2" spans="6:12" s="49" customFormat="1" ht="10.5" customHeight="1">
      <c r="F2" s="328" t="s">
        <v>742</v>
      </c>
      <c r="G2" s="115"/>
      <c r="H2" s="115"/>
      <c r="I2" s="115"/>
      <c r="J2" s="134"/>
      <c r="K2" s="134"/>
      <c r="L2" s="134"/>
    </row>
    <row r="3" spans="1:13" s="49" customFormat="1" ht="10.5" customHeight="1">
      <c r="A3" s="52"/>
      <c r="B3" s="52"/>
      <c r="C3" s="52"/>
      <c r="E3" s="50"/>
      <c r="G3" s="50"/>
      <c r="M3" s="50"/>
    </row>
    <row r="4" spans="1:16" s="49" customFormat="1" ht="10.5" customHeight="1">
      <c r="A4" s="181"/>
      <c r="B4" s="181"/>
      <c r="C4" s="181"/>
      <c r="D4" s="251" t="s">
        <v>260</v>
      </c>
      <c r="E4" s="254" t="s">
        <v>124</v>
      </c>
      <c r="F4" s="195" t="s">
        <v>36</v>
      </c>
      <c r="G4" s="255" t="s">
        <v>125</v>
      </c>
      <c r="H4" s="807"/>
      <c r="I4" s="807"/>
      <c r="J4" s="807"/>
      <c r="K4" s="807"/>
      <c r="L4" s="808"/>
      <c r="M4" s="195"/>
      <c r="N4" s="53"/>
      <c r="O4" s="194"/>
      <c r="P4" s="52"/>
    </row>
    <row r="5" spans="1:16" s="49" customFormat="1" ht="10.5" customHeight="1">
      <c r="A5" s="52"/>
      <c r="B5" s="52"/>
      <c r="C5" s="52"/>
      <c r="D5" s="256" t="s">
        <v>383</v>
      </c>
      <c r="E5" s="254" t="s">
        <v>261</v>
      </c>
      <c r="F5" s="252" t="s">
        <v>123</v>
      </c>
      <c r="G5" s="255" t="s">
        <v>126</v>
      </c>
      <c r="H5" s="187">
        <v>2012</v>
      </c>
      <c r="I5" s="187">
        <v>2013</v>
      </c>
      <c r="J5" s="187">
        <v>2014</v>
      </c>
      <c r="K5" s="187">
        <v>2015</v>
      </c>
      <c r="L5" s="187">
        <v>2016</v>
      </c>
      <c r="M5" s="186" t="s">
        <v>765</v>
      </c>
      <c r="N5" s="253" t="s">
        <v>766</v>
      </c>
      <c r="O5" s="181" t="s">
        <v>759</v>
      </c>
      <c r="P5" s="52"/>
    </row>
    <row r="6" spans="1:16" s="49" customFormat="1" ht="10.5" customHeight="1">
      <c r="A6" s="52"/>
      <c r="B6" s="52"/>
      <c r="C6" s="52"/>
      <c r="D6" s="50"/>
      <c r="E6" s="257"/>
      <c r="F6" s="100"/>
      <c r="G6" s="197"/>
      <c r="H6" s="213" t="s">
        <v>757</v>
      </c>
      <c r="I6" s="213" t="s">
        <v>757</v>
      </c>
      <c r="J6" s="213" t="s">
        <v>757</v>
      </c>
      <c r="K6" s="213" t="s">
        <v>757</v>
      </c>
      <c r="L6" s="213" t="s">
        <v>757</v>
      </c>
      <c r="M6" s="192"/>
      <c r="N6" s="100"/>
      <c r="O6" s="100"/>
      <c r="P6" s="52"/>
    </row>
    <row r="7" spans="1:15" s="49" customFormat="1" ht="10.5" customHeight="1">
      <c r="A7" s="76"/>
      <c r="B7" s="76"/>
      <c r="C7" s="76"/>
      <c r="D7" s="49" t="s">
        <v>494</v>
      </c>
      <c r="E7" s="51" t="s">
        <v>495</v>
      </c>
      <c r="F7" s="146" t="s">
        <v>153</v>
      </c>
      <c r="G7" s="51" t="s">
        <v>150</v>
      </c>
      <c r="H7" s="76">
        <v>4.3</v>
      </c>
      <c r="I7" s="76">
        <v>4.7</v>
      </c>
      <c r="J7" s="76">
        <v>5.9</v>
      </c>
      <c r="K7" s="76">
        <v>5.964</v>
      </c>
      <c r="L7" s="76">
        <v>6.125</v>
      </c>
      <c r="M7" s="76">
        <v>130.3191489361702</v>
      </c>
      <c r="N7" s="76">
        <v>103.81355932203388</v>
      </c>
      <c r="O7" s="76">
        <v>102.69953051643192</v>
      </c>
    </row>
    <row r="8" spans="1:15" s="49" customFormat="1" ht="10.5" customHeight="1">
      <c r="A8" s="76"/>
      <c r="B8" s="76"/>
      <c r="C8" s="76"/>
      <c r="D8" s="49" t="s">
        <v>144</v>
      </c>
      <c r="E8" s="51" t="s">
        <v>496</v>
      </c>
      <c r="F8" s="146" t="s">
        <v>153</v>
      </c>
      <c r="G8" s="51" t="s">
        <v>150</v>
      </c>
      <c r="H8" s="76">
        <v>2</v>
      </c>
      <c r="I8" s="76">
        <v>2.6</v>
      </c>
      <c r="J8" s="76">
        <v>5.4</v>
      </c>
      <c r="K8" s="76">
        <v>5.4798</v>
      </c>
      <c r="L8" s="76">
        <v>5.41</v>
      </c>
      <c r="M8" s="76">
        <v>208.0769230769231</v>
      </c>
      <c r="N8" s="76">
        <v>100.18518518518518</v>
      </c>
      <c r="O8" s="76">
        <v>98.72623088433885</v>
      </c>
    </row>
    <row r="9" spans="1:15" s="49" customFormat="1" ht="10.5" customHeight="1">
      <c r="A9" s="76"/>
      <c r="B9" s="76"/>
      <c r="C9" s="76"/>
      <c r="D9" s="49" t="s">
        <v>329</v>
      </c>
      <c r="E9" s="51" t="s">
        <v>536</v>
      </c>
      <c r="F9" s="146" t="s">
        <v>151</v>
      </c>
      <c r="G9" s="51" t="s">
        <v>152</v>
      </c>
      <c r="H9" s="76">
        <v>1.2999999999999998</v>
      </c>
      <c r="I9" s="76">
        <v>0.5</v>
      </c>
      <c r="J9" s="76">
        <v>0</v>
      </c>
      <c r="K9" s="76">
        <v>0.6</v>
      </c>
      <c r="L9" s="76">
        <v>0.6</v>
      </c>
      <c r="M9" s="76">
        <v>120</v>
      </c>
      <c r="N9" s="76"/>
      <c r="O9" s="76">
        <v>100</v>
      </c>
    </row>
    <row r="10" spans="1:15" s="49" customFormat="1" ht="10.5" customHeight="1">
      <c r="A10" s="99"/>
      <c r="B10" s="99"/>
      <c r="C10" s="99"/>
      <c r="D10" s="49" t="s">
        <v>665</v>
      </c>
      <c r="E10" s="51" t="s">
        <v>661</v>
      </c>
      <c r="F10" s="49" t="s">
        <v>151</v>
      </c>
      <c r="G10" s="51" t="s">
        <v>152</v>
      </c>
      <c r="H10" s="76"/>
      <c r="I10" s="76">
        <v>2.5</v>
      </c>
      <c r="J10" s="76">
        <v>0</v>
      </c>
      <c r="K10" s="76">
        <v>0</v>
      </c>
      <c r="L10" s="76">
        <v>0</v>
      </c>
      <c r="M10" s="76"/>
      <c r="N10" s="76"/>
      <c r="O10" s="76"/>
    </row>
    <row r="11" spans="1:15" s="49" customFormat="1" ht="10.5" customHeight="1">
      <c r="A11" s="76"/>
      <c r="B11" s="76"/>
      <c r="C11" s="76"/>
      <c r="D11" s="49" t="s">
        <v>405</v>
      </c>
      <c r="E11" s="51" t="s">
        <v>330</v>
      </c>
      <c r="F11" s="49" t="s">
        <v>153</v>
      </c>
      <c r="G11" s="51" t="s">
        <v>150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/>
      <c r="N11" s="76"/>
      <c r="O11" s="76"/>
    </row>
    <row r="12" spans="1:15" s="49" customFormat="1" ht="10.5" customHeight="1">
      <c r="A12" s="76"/>
      <c r="B12" s="76"/>
      <c r="C12" s="76"/>
      <c r="D12" s="49" t="s">
        <v>635</v>
      </c>
      <c r="E12" s="51" t="s">
        <v>331</v>
      </c>
      <c r="F12" s="49" t="s">
        <v>153</v>
      </c>
      <c r="G12" s="51" t="s">
        <v>150</v>
      </c>
      <c r="H12" s="76">
        <v>0</v>
      </c>
      <c r="I12" s="76">
        <v>0.5</v>
      </c>
      <c r="J12" s="76">
        <v>3.3</v>
      </c>
      <c r="K12" s="76">
        <v>3.3</v>
      </c>
      <c r="L12" s="76">
        <v>2.9</v>
      </c>
      <c r="M12" s="76"/>
      <c r="N12" s="76">
        <v>87.87878787878788</v>
      </c>
      <c r="O12" s="76">
        <v>87.87878787878788</v>
      </c>
    </row>
    <row r="13" spans="1:15" s="49" customFormat="1" ht="10.5" customHeight="1">
      <c r="A13" s="76"/>
      <c r="B13" s="76"/>
      <c r="C13" s="76"/>
      <c r="D13" s="49" t="s">
        <v>636</v>
      </c>
      <c r="E13" s="51" t="s">
        <v>643</v>
      </c>
      <c r="F13" s="49" t="s">
        <v>153</v>
      </c>
      <c r="G13" s="51" t="s">
        <v>150</v>
      </c>
      <c r="H13" s="76"/>
      <c r="I13" s="76"/>
      <c r="J13" s="76">
        <v>2.8</v>
      </c>
      <c r="K13" s="76">
        <v>2.6</v>
      </c>
      <c r="L13" s="76">
        <v>2</v>
      </c>
      <c r="M13" s="76"/>
      <c r="N13" s="76"/>
      <c r="O13" s="76">
        <v>76.92307692307692</v>
      </c>
    </row>
    <row r="14" spans="1:15" s="49" customFormat="1" ht="10.5" customHeight="1">
      <c r="A14" s="99"/>
      <c r="B14" s="99"/>
      <c r="C14" s="99"/>
      <c r="D14" s="49" t="s">
        <v>637</v>
      </c>
      <c r="E14" s="51" t="s">
        <v>642</v>
      </c>
      <c r="F14" s="49" t="s">
        <v>153</v>
      </c>
      <c r="G14" s="51" t="s">
        <v>150</v>
      </c>
      <c r="H14" s="76"/>
      <c r="I14" s="76"/>
      <c r="J14" s="76">
        <v>0</v>
      </c>
      <c r="K14" s="76">
        <v>0</v>
      </c>
      <c r="L14" s="76">
        <v>0</v>
      </c>
      <c r="M14" s="76"/>
      <c r="N14" s="76"/>
      <c r="O14" s="76"/>
    </row>
    <row r="15" spans="1:15" s="49" customFormat="1" ht="19.5" customHeight="1">
      <c r="A15" s="76"/>
      <c r="B15" s="76"/>
      <c r="C15" s="76"/>
      <c r="D15" s="204" t="s">
        <v>669</v>
      </c>
      <c r="E15" s="51" t="s">
        <v>240</v>
      </c>
      <c r="F15" s="49" t="s">
        <v>153</v>
      </c>
      <c r="G15" s="51" t="s">
        <v>150</v>
      </c>
      <c r="H15" s="76"/>
      <c r="I15" s="76"/>
      <c r="J15" s="76"/>
      <c r="K15" s="76"/>
      <c r="L15" s="76"/>
      <c r="M15" s="76"/>
      <c r="N15" s="76"/>
      <c r="O15" s="76"/>
    </row>
    <row r="16" spans="1:15" s="49" customFormat="1" ht="10.5" customHeight="1">
      <c r="A16" s="76"/>
      <c r="B16" s="76"/>
      <c r="C16" s="76"/>
      <c r="D16" s="49" t="s">
        <v>220</v>
      </c>
      <c r="E16" s="51" t="s">
        <v>241</v>
      </c>
      <c r="F16" s="49" t="s">
        <v>153</v>
      </c>
      <c r="G16" s="51" t="s">
        <v>150</v>
      </c>
      <c r="H16" s="76"/>
      <c r="I16" s="76"/>
      <c r="J16" s="76"/>
      <c r="K16" s="76"/>
      <c r="L16" s="76"/>
      <c r="M16" s="76"/>
      <c r="N16" s="76"/>
      <c r="O16" s="76"/>
    </row>
    <row r="17" spans="1:15" s="49" customFormat="1" ht="10.5" customHeight="1">
      <c r="A17" s="76"/>
      <c r="B17" s="76"/>
      <c r="C17" s="76"/>
      <c r="D17" s="49" t="s">
        <v>128</v>
      </c>
      <c r="E17" s="51" t="s">
        <v>127</v>
      </c>
      <c r="F17" s="49" t="s">
        <v>638</v>
      </c>
      <c r="G17" s="51" t="s">
        <v>639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/>
      <c r="N17" s="76"/>
      <c r="O17" s="76"/>
    </row>
    <row r="18" spans="1:15" s="49" customFormat="1" ht="10.5" customHeight="1">
      <c r="A18" s="76"/>
      <c r="B18" s="76"/>
      <c r="C18" s="76"/>
      <c r="D18" s="49" t="s">
        <v>369</v>
      </c>
      <c r="E18" s="51" t="s">
        <v>370</v>
      </c>
      <c r="F18" s="52" t="s">
        <v>155</v>
      </c>
      <c r="G18" s="180" t="s">
        <v>154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/>
      <c r="N18" s="76"/>
      <c r="O18" s="76"/>
    </row>
    <row r="19" spans="1:15" s="49" customFormat="1" ht="10.5" customHeight="1">
      <c r="A19" s="76"/>
      <c r="B19" s="76"/>
      <c r="C19" s="76"/>
      <c r="D19" s="49" t="s">
        <v>317</v>
      </c>
      <c r="E19" s="51" t="s">
        <v>371</v>
      </c>
      <c r="F19" s="52" t="s">
        <v>272</v>
      </c>
      <c r="G19" s="180" t="s">
        <v>156</v>
      </c>
      <c r="H19" s="76"/>
      <c r="I19" s="76"/>
      <c r="J19" s="76"/>
      <c r="K19" s="76"/>
      <c r="L19" s="76"/>
      <c r="M19" s="76"/>
      <c r="N19" s="76"/>
      <c r="O19" s="76"/>
    </row>
    <row r="20" spans="1:15" s="49" customFormat="1" ht="10.5" customHeight="1">
      <c r="A20" s="76"/>
      <c r="B20" s="76"/>
      <c r="C20" s="76"/>
      <c r="D20" s="49" t="s">
        <v>375</v>
      </c>
      <c r="E20" s="51" t="s">
        <v>372</v>
      </c>
      <c r="F20" s="52" t="s">
        <v>157</v>
      </c>
      <c r="G20" s="180" t="s">
        <v>158</v>
      </c>
      <c r="H20" s="76">
        <v>31.1</v>
      </c>
      <c r="I20" s="76">
        <v>17.6</v>
      </c>
      <c r="J20" s="76">
        <v>0</v>
      </c>
      <c r="K20" s="76">
        <v>0</v>
      </c>
      <c r="L20" s="76">
        <v>52.6</v>
      </c>
      <c r="M20" s="76">
        <v>298.8636363636363</v>
      </c>
      <c r="N20" s="76"/>
      <c r="O20" s="76"/>
    </row>
    <row r="21" spans="1:15" s="49" customFormat="1" ht="10.5" customHeight="1">
      <c r="A21" s="99"/>
      <c r="B21" s="99"/>
      <c r="C21" s="99"/>
      <c r="D21" s="49" t="s">
        <v>666</v>
      </c>
      <c r="E21" s="51" t="s">
        <v>452</v>
      </c>
      <c r="F21" s="49" t="s">
        <v>507</v>
      </c>
      <c r="G21" s="51" t="s">
        <v>506</v>
      </c>
      <c r="H21" s="76">
        <v>14.7</v>
      </c>
      <c r="I21" s="76">
        <v>18.6</v>
      </c>
      <c r="J21" s="76">
        <v>18.6</v>
      </c>
      <c r="K21" s="76">
        <v>25</v>
      </c>
      <c r="L21" s="76">
        <v>24.4</v>
      </c>
      <c r="M21" s="76">
        <v>131.1827956989247</v>
      </c>
      <c r="N21" s="76">
        <v>131.1827956989247</v>
      </c>
      <c r="O21" s="76">
        <v>97.6</v>
      </c>
    </row>
    <row r="22" spans="1:15" s="49" customFormat="1" ht="10.5" customHeight="1">
      <c r="A22" s="76"/>
      <c r="B22" s="76"/>
      <c r="C22" s="76"/>
      <c r="D22" s="49" t="s">
        <v>377</v>
      </c>
      <c r="E22" s="51" t="s">
        <v>148</v>
      </c>
      <c r="F22" s="49" t="s">
        <v>640</v>
      </c>
      <c r="G22" s="51" t="s">
        <v>641</v>
      </c>
      <c r="H22" s="99"/>
      <c r="I22" s="99"/>
      <c r="J22" s="99"/>
      <c r="K22" s="99"/>
      <c r="L22" s="99"/>
      <c r="M22" s="76"/>
      <c r="N22" s="76"/>
      <c r="O22" s="76"/>
    </row>
    <row r="23" spans="1:15" s="49" customFormat="1" ht="10.5" customHeight="1">
      <c r="A23" s="76"/>
      <c r="B23" s="76"/>
      <c r="C23" s="76"/>
      <c r="D23" s="49" t="s">
        <v>498</v>
      </c>
      <c r="E23" s="83" t="s">
        <v>149</v>
      </c>
      <c r="F23" s="49" t="s">
        <v>319</v>
      </c>
      <c r="G23" s="180" t="s">
        <v>320</v>
      </c>
      <c r="H23" s="76">
        <v>5.2</v>
      </c>
      <c r="I23" s="76">
        <v>6.5</v>
      </c>
      <c r="J23" s="76">
        <v>5.3</v>
      </c>
      <c r="K23" s="76">
        <v>6.4</v>
      </c>
      <c r="L23" s="76">
        <v>6.3</v>
      </c>
      <c r="M23" s="76">
        <v>96.92307692307692</v>
      </c>
      <c r="N23" s="76">
        <v>118.86792452830188</v>
      </c>
      <c r="O23" s="76">
        <v>98.43749999999999</v>
      </c>
    </row>
    <row r="24" spans="4:15" s="49" customFormat="1" ht="10.5" customHeight="1">
      <c r="D24" s="49" t="s">
        <v>499</v>
      </c>
      <c r="E24" s="133" t="s">
        <v>500</v>
      </c>
      <c r="F24" s="49" t="s">
        <v>501</v>
      </c>
      <c r="G24" s="51" t="s">
        <v>502</v>
      </c>
      <c r="H24" s="93">
        <v>57</v>
      </c>
      <c r="I24" s="93">
        <v>68</v>
      </c>
      <c r="J24" s="93">
        <v>60</v>
      </c>
      <c r="K24" s="93">
        <v>60</v>
      </c>
      <c r="L24" s="93">
        <v>62</v>
      </c>
      <c r="M24" s="76">
        <v>91.17647058823529</v>
      </c>
      <c r="N24" s="76">
        <v>103.33333333333334</v>
      </c>
      <c r="O24" s="76">
        <v>103.33333333333334</v>
      </c>
    </row>
    <row r="25" spans="1:15" s="49" customFormat="1" ht="10.5" customHeight="1">
      <c r="A25" s="76"/>
      <c r="B25" s="76"/>
      <c r="C25" s="76"/>
      <c r="D25" s="49" t="s">
        <v>503</v>
      </c>
      <c r="E25" s="133" t="s">
        <v>113</v>
      </c>
      <c r="F25" s="49" t="s">
        <v>501</v>
      </c>
      <c r="G25" s="51" t="s">
        <v>502</v>
      </c>
      <c r="H25" s="93">
        <v>37</v>
      </c>
      <c r="I25" s="93">
        <v>46</v>
      </c>
      <c r="J25" s="93">
        <v>37</v>
      </c>
      <c r="K25" s="93">
        <v>38</v>
      </c>
      <c r="L25" s="93">
        <v>40</v>
      </c>
      <c r="M25" s="76">
        <v>86.95652173913044</v>
      </c>
      <c r="N25" s="76">
        <v>108.10810810810811</v>
      </c>
      <c r="O25" s="76">
        <v>105.26315789473684</v>
      </c>
    </row>
    <row r="26" spans="1:15" s="49" customFormat="1" ht="10.5" customHeight="1">
      <c r="A26" s="76"/>
      <c r="B26" s="76"/>
      <c r="C26" s="76"/>
      <c r="D26" s="49" t="s">
        <v>678</v>
      </c>
      <c r="E26" s="133" t="s">
        <v>46</v>
      </c>
      <c r="F26" s="49" t="s">
        <v>501</v>
      </c>
      <c r="G26" s="51" t="s">
        <v>502</v>
      </c>
      <c r="H26" s="93">
        <v>0</v>
      </c>
      <c r="I26" s="93">
        <v>0</v>
      </c>
      <c r="J26" s="93">
        <v>0</v>
      </c>
      <c r="K26" s="93">
        <v>35</v>
      </c>
      <c r="L26" s="93">
        <v>56</v>
      </c>
      <c r="M26" s="76"/>
      <c r="N26" s="76"/>
      <c r="O26" s="76"/>
    </row>
    <row r="27" spans="1:15" s="49" customFormat="1" ht="10.5" customHeight="1">
      <c r="A27" s="76"/>
      <c r="B27" s="76"/>
      <c r="C27" s="76"/>
      <c r="D27" s="49" t="s">
        <v>114</v>
      </c>
      <c r="E27" s="133" t="s">
        <v>115</v>
      </c>
      <c r="F27" s="49" t="s">
        <v>202</v>
      </c>
      <c r="G27" s="51" t="s">
        <v>475</v>
      </c>
      <c r="H27" s="93">
        <v>578</v>
      </c>
      <c r="I27" s="93">
        <v>582</v>
      </c>
      <c r="J27" s="93">
        <v>626</v>
      </c>
      <c r="K27" s="93">
        <v>610</v>
      </c>
      <c r="L27" s="93">
        <v>628</v>
      </c>
      <c r="M27" s="76">
        <v>107.90378006872852</v>
      </c>
      <c r="N27" s="76">
        <v>100.31948881789137</v>
      </c>
      <c r="O27" s="76">
        <v>102.95081967213116</v>
      </c>
    </row>
    <row r="28" spans="1:15" s="49" customFormat="1" ht="10.5" customHeight="1">
      <c r="A28" s="76"/>
      <c r="B28" s="76"/>
      <c r="C28" s="76"/>
      <c r="D28" s="49" t="s">
        <v>481</v>
      </c>
      <c r="E28" s="133" t="s">
        <v>482</v>
      </c>
      <c r="F28" s="49" t="s">
        <v>202</v>
      </c>
      <c r="G28" s="51" t="s">
        <v>475</v>
      </c>
      <c r="H28" s="93"/>
      <c r="I28" s="93"/>
      <c r="J28" s="93"/>
      <c r="K28" s="93"/>
      <c r="L28" s="93"/>
      <c r="M28" s="76"/>
      <c r="N28" s="76"/>
      <c r="O28" s="76"/>
    </row>
    <row r="29" spans="1:15" s="49" customFormat="1" ht="10.5" customHeight="1">
      <c r="A29" s="99"/>
      <c r="B29" s="99"/>
      <c r="C29" s="99"/>
      <c r="D29" s="49" t="s">
        <v>483</v>
      </c>
      <c r="E29" s="133" t="s">
        <v>484</v>
      </c>
      <c r="F29" s="49" t="s">
        <v>202</v>
      </c>
      <c r="G29" s="51" t="s">
        <v>475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76"/>
      <c r="N29" s="76"/>
      <c r="O29" s="76"/>
    </row>
    <row r="30" spans="1:15" s="49" customFormat="1" ht="10.5" customHeight="1">
      <c r="A30" s="99"/>
      <c r="B30" s="99"/>
      <c r="C30" s="99"/>
      <c r="D30" s="49" t="s">
        <v>394</v>
      </c>
      <c r="E30" s="133" t="s">
        <v>395</v>
      </c>
      <c r="F30" s="49" t="s">
        <v>202</v>
      </c>
      <c r="G30" s="51" t="s">
        <v>475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76"/>
      <c r="N30" s="76"/>
      <c r="O30" s="76"/>
    </row>
    <row r="31" spans="1:15" s="49" customFormat="1" ht="10.5" customHeight="1">
      <c r="A31" s="99"/>
      <c r="B31" s="99"/>
      <c r="C31" s="99"/>
      <c r="D31" s="49" t="s">
        <v>44</v>
      </c>
      <c r="E31" s="133" t="s">
        <v>271</v>
      </c>
      <c r="F31" s="99" t="s">
        <v>181</v>
      </c>
      <c r="G31" s="260" t="s">
        <v>129</v>
      </c>
      <c r="H31" s="76">
        <v>4537.1</v>
      </c>
      <c r="I31" s="76">
        <v>5069.7</v>
      </c>
      <c r="J31" s="76">
        <v>9145</v>
      </c>
      <c r="K31" s="76">
        <v>6183.2</v>
      </c>
      <c r="L31" s="76">
        <v>5850</v>
      </c>
      <c r="M31" s="76">
        <v>115.3914432806675</v>
      </c>
      <c r="N31" s="76">
        <v>63.96938217605249</v>
      </c>
      <c r="O31" s="76">
        <v>94.61120455427611</v>
      </c>
    </row>
    <row r="32" spans="1:24" s="49" customFormat="1" ht="10.5" customHeight="1">
      <c r="A32" s="99"/>
      <c r="B32" s="99"/>
      <c r="C32" s="99"/>
      <c r="D32" s="49" t="s">
        <v>379</v>
      </c>
      <c r="E32" s="133" t="s">
        <v>527</v>
      </c>
      <c r="F32" s="99" t="s">
        <v>181</v>
      </c>
      <c r="G32" s="260" t="s">
        <v>129</v>
      </c>
      <c r="H32" s="76">
        <v>1440</v>
      </c>
      <c r="I32" s="76">
        <v>1325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0.5" customHeight="1">
      <c r="A33" s="99"/>
      <c r="B33" s="99"/>
      <c r="C33" s="99"/>
      <c r="D33" s="99" t="s">
        <v>277</v>
      </c>
      <c r="E33" s="323" t="s">
        <v>278</v>
      </c>
      <c r="F33" s="52" t="s">
        <v>153</v>
      </c>
      <c r="G33" s="180" t="s">
        <v>150</v>
      </c>
      <c r="H33" s="76"/>
      <c r="I33" s="76"/>
      <c r="J33" s="76"/>
      <c r="K33" s="76"/>
      <c r="L33" s="76"/>
      <c r="M33" s="76"/>
      <c r="N33" s="76"/>
      <c r="O33" s="76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49" customFormat="1" ht="10.5" customHeight="1">
      <c r="A34" s="99"/>
      <c r="B34" s="99"/>
      <c r="C34" s="99"/>
      <c r="D34" s="99" t="s">
        <v>602</v>
      </c>
      <c r="E34" s="260"/>
      <c r="F34" s="52" t="s">
        <v>272</v>
      </c>
      <c r="G34" s="180" t="s">
        <v>156</v>
      </c>
      <c r="H34" s="76"/>
      <c r="I34" s="76"/>
      <c r="J34" s="76">
        <v>0</v>
      </c>
      <c r="K34" s="76">
        <v>0</v>
      </c>
      <c r="L34" s="76"/>
      <c r="M34" s="76"/>
      <c r="N34" s="76"/>
      <c r="O34" s="76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49" customFormat="1" ht="10.5" customHeight="1">
      <c r="A35" s="99"/>
      <c r="B35" s="99"/>
      <c r="C35" s="99"/>
      <c r="D35" s="99" t="s">
        <v>603</v>
      </c>
      <c r="E35" s="260"/>
      <c r="F35" s="49" t="s">
        <v>640</v>
      </c>
      <c r="G35" s="51" t="s">
        <v>641</v>
      </c>
      <c r="H35" s="93"/>
      <c r="I35" s="93"/>
      <c r="J35" s="93"/>
      <c r="K35" s="93"/>
      <c r="L35" s="93"/>
      <c r="M35" s="76"/>
      <c r="N35" s="76"/>
      <c r="O35" s="76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49" customFormat="1" ht="10.5" customHeight="1">
      <c r="A36" s="99"/>
      <c r="B36" s="99"/>
      <c r="C36" s="99"/>
      <c r="D36" s="99"/>
      <c r="E36" s="260"/>
      <c r="F36" s="52"/>
      <c r="G36" s="180"/>
      <c r="H36" s="52"/>
      <c r="I36" s="76"/>
      <c r="J36" s="76"/>
      <c r="K36" s="76"/>
      <c r="L36" s="76"/>
      <c r="M36" s="76"/>
      <c r="N36" s="76"/>
      <c r="O36" s="76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49" customFormat="1" ht="8.25" customHeight="1">
      <c r="A37" s="99"/>
      <c r="B37" s="99"/>
      <c r="C37" s="99"/>
      <c r="D37" s="50"/>
      <c r="E37" s="179"/>
      <c r="F37" s="50"/>
      <c r="G37" s="179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2"/>
      <c r="S37" s="52"/>
      <c r="T37" s="52"/>
      <c r="U37" s="52"/>
      <c r="V37" s="52"/>
      <c r="W37" s="52"/>
      <c r="X37" s="52"/>
    </row>
    <row r="38" spans="1:7" s="49" customFormat="1" ht="10.5" customHeight="1">
      <c r="A38" s="99"/>
      <c r="B38" s="99"/>
      <c r="C38" s="99"/>
      <c r="E38" s="51"/>
      <c r="F38" s="52"/>
      <c r="G38" s="180"/>
    </row>
    <row r="39" spans="5:7" s="49" customFormat="1" ht="10.5" customHeight="1">
      <c r="E39" s="51"/>
      <c r="F39" s="52"/>
      <c r="G39" s="180"/>
    </row>
    <row r="40" spans="1:18" s="49" customFormat="1" ht="10.5" customHeight="1">
      <c r="A40" s="75"/>
      <c r="B40" s="75"/>
      <c r="C40" s="75"/>
      <c r="D40" s="146"/>
      <c r="E40" s="83"/>
      <c r="F40" s="52"/>
      <c r="G40" s="180"/>
      <c r="H40" s="75"/>
      <c r="I40" s="75"/>
      <c r="J40" s="75"/>
      <c r="L40" s="261"/>
      <c r="M40" s="75"/>
      <c r="N40" s="75"/>
      <c r="O40" s="75"/>
      <c r="P40" s="75"/>
      <c r="Q40" s="75"/>
      <c r="R40" s="75"/>
    </row>
    <row r="41" spans="1:7" s="49" customFormat="1" ht="10.5" customHeight="1">
      <c r="A41" s="99"/>
      <c r="B41" s="99"/>
      <c r="C41" s="99"/>
      <c r="D41" s="99"/>
      <c r="E41" s="260"/>
      <c r="F41" s="52"/>
      <c r="G41" s="180"/>
    </row>
    <row r="42" spans="5:7" s="49" customFormat="1" ht="10.5" customHeight="1">
      <c r="E42" s="51"/>
      <c r="F42" s="52"/>
      <c r="G42" s="180"/>
    </row>
    <row r="43" spans="1:19" s="49" customFormat="1" ht="10.5" customHeight="1" hidden="1">
      <c r="A43" s="75"/>
      <c r="B43" s="75"/>
      <c r="C43" s="75"/>
      <c r="D43" s="146"/>
      <c r="E43" s="202"/>
      <c r="F43" s="52"/>
      <c r="G43" s="180"/>
      <c r="H43" s="75"/>
      <c r="I43" s="75"/>
      <c r="J43" s="75"/>
      <c r="L43" s="261"/>
      <c r="M43" s="75"/>
      <c r="N43" s="75"/>
      <c r="O43" s="75"/>
      <c r="P43" s="75"/>
      <c r="Q43" s="75"/>
      <c r="R43" s="75"/>
      <c r="S43" s="75"/>
    </row>
    <row r="44" spans="5:14" s="49" customFormat="1" ht="10.5" customHeight="1" hidden="1">
      <c r="E44" s="180"/>
      <c r="F44" s="52"/>
      <c r="G44" s="180"/>
      <c r="H44" s="52"/>
      <c r="I44" s="52"/>
      <c r="J44" s="52"/>
      <c r="L44" s="52"/>
      <c r="M44" s="52"/>
      <c r="N44" s="52"/>
    </row>
    <row r="45" spans="4:15" s="49" customFormat="1" ht="10.5" customHeight="1" hidden="1">
      <c r="D45" s="52"/>
      <c r="E45" s="180"/>
      <c r="F45" s="52"/>
      <c r="G45" s="180"/>
      <c r="H45" s="52"/>
      <c r="I45" s="52"/>
      <c r="J45" s="52"/>
      <c r="L45" s="52"/>
      <c r="M45" s="52"/>
      <c r="N45" s="52"/>
      <c r="O45" s="52"/>
    </row>
    <row r="46" s="49" customFormat="1" ht="10.5" customHeight="1"/>
    <row r="47" s="49" customFormat="1" ht="10.5" customHeight="1"/>
    <row r="48" spans="1:7" s="49" customFormat="1" ht="10.5" customHeight="1">
      <c r="A48" s="52"/>
      <c r="B48" s="52"/>
      <c r="C48" s="52"/>
      <c r="D48" s="52"/>
      <c r="E48" s="52"/>
      <c r="F48" s="52"/>
      <c r="G48" s="52"/>
    </row>
    <row r="49" spans="1:7" s="49" customFormat="1" ht="10.5" customHeight="1">
      <c r="A49" s="181"/>
      <c r="B49" s="181"/>
      <c r="C49" s="181"/>
      <c r="D49" s="181"/>
      <c r="E49" s="181"/>
      <c r="F49" s="181"/>
      <c r="G49" s="181"/>
    </row>
    <row r="50" spans="1:7" s="49" customFormat="1" ht="10.5" customHeight="1">
      <c r="A50" s="181"/>
      <c r="B50" s="181"/>
      <c r="C50" s="181"/>
      <c r="D50" s="181"/>
      <c r="E50" s="181"/>
      <c r="F50" s="181"/>
      <c r="G50" s="181"/>
    </row>
    <row r="51" spans="1:7" s="49" customFormat="1" ht="10.5" customHeight="1">
      <c r="A51" s="52"/>
      <c r="B51" s="52"/>
      <c r="C51" s="52"/>
      <c r="D51" s="52"/>
      <c r="E51" s="52"/>
      <c r="F51" s="52"/>
      <c r="G51" s="52"/>
    </row>
    <row r="52" spans="1:7" s="49" customFormat="1" ht="10.5" customHeight="1">
      <c r="A52" s="52"/>
      <c r="B52" s="52"/>
      <c r="C52" s="52"/>
      <c r="D52" s="52"/>
      <c r="E52" s="52"/>
      <c r="F52" s="52"/>
      <c r="G52" s="52"/>
    </row>
    <row r="53" spans="1:7" s="49" customFormat="1" ht="10.5" customHeight="1">
      <c r="A53" s="99"/>
      <c r="B53" s="99"/>
      <c r="C53" s="99"/>
      <c r="D53" s="99"/>
      <c r="E53" s="99"/>
      <c r="F53" s="99"/>
      <c r="G53" s="99"/>
    </row>
    <row r="54" spans="1:7" s="49" customFormat="1" ht="10.5" customHeight="1">
      <c r="A54" s="99"/>
      <c r="B54" s="99"/>
      <c r="C54" s="99"/>
      <c r="D54" s="99"/>
      <c r="E54" s="99"/>
      <c r="F54" s="99"/>
      <c r="G54" s="99"/>
    </row>
    <row r="55" spans="1:7" s="49" customFormat="1" ht="10.5" customHeight="1">
      <c r="A55" s="99"/>
      <c r="B55" s="99"/>
      <c r="C55" s="99"/>
      <c r="D55" s="99"/>
      <c r="E55" s="99"/>
      <c r="F55" s="99"/>
      <c r="G55" s="99"/>
    </row>
    <row r="56" spans="1:7" s="49" customFormat="1" ht="10.5" customHeight="1">
      <c r="A56" s="99"/>
      <c r="B56" s="99"/>
      <c r="C56" s="99"/>
      <c r="D56" s="99"/>
      <c r="E56" s="99"/>
      <c r="F56" s="99"/>
      <c r="G56" s="99"/>
    </row>
    <row r="57" spans="1:7" s="49" customFormat="1" ht="10.5" customHeight="1">
      <c r="A57" s="99"/>
      <c r="B57" s="99"/>
      <c r="C57" s="99"/>
      <c r="D57" s="99"/>
      <c r="E57" s="99"/>
      <c r="F57" s="99"/>
      <c r="G57" s="99"/>
    </row>
    <row r="58" spans="1:7" s="49" customFormat="1" ht="10.5" customHeight="1">
      <c r="A58" s="99"/>
      <c r="B58" s="99"/>
      <c r="C58" s="99"/>
      <c r="D58" s="99"/>
      <c r="E58" s="99"/>
      <c r="F58" s="99"/>
      <c r="G58" s="99"/>
    </row>
    <row r="59" spans="1:7" s="49" customFormat="1" ht="10.5" customHeight="1">
      <c r="A59" s="99"/>
      <c r="B59" s="99"/>
      <c r="C59" s="99"/>
      <c r="D59" s="99"/>
      <c r="E59" s="99"/>
      <c r="F59" s="99"/>
      <c r="G59" s="99"/>
    </row>
    <row r="60" spans="1:7" s="49" customFormat="1" ht="10.5" customHeight="1">
      <c r="A60" s="99"/>
      <c r="B60" s="99"/>
      <c r="C60" s="99"/>
      <c r="D60" s="99"/>
      <c r="E60" s="99"/>
      <c r="F60" s="99"/>
      <c r="G60" s="99"/>
    </row>
    <row r="61" spans="1:7" s="49" customFormat="1" ht="10.5" customHeight="1">
      <c r="A61" s="99"/>
      <c r="B61" s="99"/>
      <c r="C61" s="99"/>
      <c r="D61" s="99"/>
      <c r="E61" s="99"/>
      <c r="F61" s="99"/>
      <c r="G61" s="99"/>
    </row>
    <row r="62" spans="1:20" s="49" customFormat="1" ht="10.5" customHeight="1">
      <c r="A62" s="99"/>
      <c r="B62" s="99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</row>
    <row r="63" spans="1:7" s="49" customFormat="1" ht="10.5" customHeight="1">
      <c r="A63" s="99"/>
      <c r="B63" s="99"/>
      <c r="C63" s="99"/>
      <c r="D63" s="99"/>
      <c r="E63" s="99"/>
      <c r="F63" s="99"/>
      <c r="G63" s="99"/>
    </row>
    <row r="64" spans="1:7" s="49" customFormat="1" ht="10.5" customHeight="1">
      <c r="A64" s="99"/>
      <c r="B64" s="99"/>
      <c r="C64" s="99"/>
      <c r="D64" s="99"/>
      <c r="E64" s="99"/>
      <c r="F64" s="99"/>
      <c r="G64" s="99"/>
    </row>
    <row r="65" spans="1:7" s="49" customFormat="1" ht="10.5" customHeight="1">
      <c r="A65" s="52"/>
      <c r="B65" s="52"/>
      <c r="C65" s="52"/>
      <c r="D65" s="52"/>
      <c r="E65" s="52"/>
      <c r="F65" s="52"/>
      <c r="G65" s="52"/>
    </row>
    <row r="66" spans="1:7" s="49" customFormat="1" ht="10.5" customHeight="1">
      <c r="A66" s="52"/>
      <c r="B66" s="52"/>
      <c r="C66" s="52"/>
      <c r="D66" s="52"/>
      <c r="E66" s="52"/>
      <c r="F66" s="52"/>
      <c r="G66" s="52"/>
    </row>
    <row r="67" spans="1:7" s="49" customFormat="1" ht="10.5" customHeight="1">
      <c r="A67" s="99"/>
      <c r="B67" s="99"/>
      <c r="C67" s="99"/>
      <c r="D67" s="99"/>
      <c r="E67" s="99"/>
      <c r="F67" s="99"/>
      <c r="G67" s="99"/>
    </row>
    <row r="68" spans="1:7" s="49" customFormat="1" ht="10.5" customHeight="1">
      <c r="A68" s="99"/>
      <c r="B68" s="99"/>
      <c r="C68" s="99"/>
      <c r="D68" s="99"/>
      <c r="E68" s="99"/>
      <c r="F68" s="99"/>
      <c r="G68" s="99"/>
    </row>
    <row r="69" spans="1:7" s="49" customFormat="1" ht="10.5" customHeight="1">
      <c r="A69" s="99"/>
      <c r="B69" s="99"/>
      <c r="C69" s="99"/>
      <c r="D69" s="99"/>
      <c r="E69" s="99"/>
      <c r="F69" s="99"/>
      <c r="G69" s="99"/>
    </row>
    <row r="70" spans="1:7" s="49" customFormat="1" ht="10.5" customHeight="1">
      <c r="A70" s="52"/>
      <c r="B70" s="52"/>
      <c r="C70" s="52"/>
      <c r="D70" s="52"/>
      <c r="E70" s="52"/>
      <c r="F70" s="52"/>
      <c r="G70" s="52"/>
    </row>
    <row r="71" spans="1:7" s="49" customFormat="1" ht="10.5" customHeight="1">
      <c r="A71" s="99"/>
      <c r="B71" s="99"/>
      <c r="C71" s="99"/>
      <c r="D71" s="99"/>
      <c r="E71" s="99"/>
      <c r="F71" s="99"/>
      <c r="G71" s="99"/>
    </row>
    <row r="72" s="49" customFormat="1" ht="10.5" customHeight="1"/>
    <row r="73" spans="1:7" ht="10.5" customHeight="1">
      <c r="A73" s="240"/>
      <c r="B73" s="240"/>
      <c r="C73" s="240"/>
      <c r="D73" s="240"/>
      <c r="E73" s="240"/>
      <c r="F73" s="240"/>
      <c r="G73" s="240"/>
    </row>
    <row r="75" spans="1:7" ht="10.5" customHeight="1">
      <c r="A75" s="240"/>
      <c r="B75" s="240"/>
      <c r="C75" s="240"/>
      <c r="D75" s="240"/>
      <c r="E75" s="240"/>
      <c r="F75" s="240"/>
      <c r="G75" s="240"/>
    </row>
    <row r="78" spans="1:7" ht="10.5" customHeight="1">
      <c r="A78" s="240"/>
      <c r="B78" s="240"/>
      <c r="C78" s="240"/>
      <c r="D78" s="240"/>
      <c r="E78" s="240"/>
      <c r="F78" s="240"/>
      <c r="G78" s="240"/>
    </row>
    <row r="80" spans="1:7" ht="10.5" customHeight="1">
      <c r="A80" s="241"/>
      <c r="B80" s="241"/>
      <c r="C80" s="241"/>
      <c r="D80" s="241"/>
      <c r="E80" s="241"/>
      <c r="F80" s="241"/>
      <c r="G80" s="241"/>
    </row>
    <row r="81" spans="1:7" ht="10.5" customHeight="1">
      <c r="A81" s="240"/>
      <c r="B81" s="240"/>
      <c r="C81" s="240"/>
      <c r="D81" s="240"/>
      <c r="E81" s="240"/>
      <c r="F81" s="240"/>
      <c r="G81" s="240"/>
    </row>
  </sheetData>
  <sheetProtection/>
  <mergeCells count="1">
    <mergeCell ref="H4:L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&amp;L&amp;8&amp;USection 10. Industry</oddHeader>
    <oddFooter xml:space="preserve">&amp;L&amp;18 34&amp;R&amp;"Arial Mon,Regular"&amp;18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O4" sqref="O4:S52"/>
    </sheetView>
  </sheetViews>
  <sheetFormatPr defaultColWidth="9.00390625" defaultRowHeight="12.75"/>
  <cols>
    <col min="1" max="1" width="10.375" style="77" customWidth="1"/>
    <col min="2" max="2" width="28.875" style="77" customWidth="1"/>
    <col min="3" max="3" width="26.00390625" style="77" customWidth="1"/>
    <col min="4" max="4" width="7.875" style="77" customWidth="1"/>
    <col min="5" max="5" width="7.00390625" style="77" customWidth="1"/>
    <col min="6" max="6" width="8.875" style="77" customWidth="1"/>
    <col min="7" max="7" width="9.375" style="77" customWidth="1"/>
    <col min="8" max="8" width="9.625" style="77" customWidth="1"/>
    <col min="9" max="9" width="0.2421875" style="77" hidden="1" customWidth="1"/>
    <col min="10" max="10" width="9.25390625" style="77" customWidth="1"/>
    <col min="11" max="11" width="8.125" style="77" customWidth="1"/>
    <col min="12" max="12" width="8.375" style="77" customWidth="1"/>
    <col min="13" max="13" width="8.125" style="77" customWidth="1"/>
    <col min="14" max="14" width="1.37890625" style="77" customWidth="1"/>
    <col min="15" max="15" width="11.375" style="77" customWidth="1"/>
    <col min="16" max="16" width="11.125" style="77" customWidth="1"/>
    <col min="17" max="17" width="21.875" style="49" customWidth="1"/>
    <col min="18" max="18" width="21.875" style="77" customWidth="1"/>
    <col min="19" max="16384" width="9.125" style="65" customWidth="1"/>
  </cols>
  <sheetData>
    <row r="1" spans="3:12" ht="12.75" customHeight="1">
      <c r="C1" s="142" t="s">
        <v>748</v>
      </c>
      <c r="F1" s="142"/>
      <c r="G1" s="89"/>
      <c r="H1" s="89"/>
      <c r="I1" s="89"/>
      <c r="J1" s="89"/>
      <c r="K1" s="89"/>
      <c r="L1" s="89"/>
    </row>
    <row r="2" spans="3:12" ht="12.75" customHeight="1">
      <c r="C2" s="327" t="s">
        <v>749</v>
      </c>
      <c r="F2" s="142"/>
      <c r="G2" s="89"/>
      <c r="H2" s="89"/>
      <c r="I2" s="89"/>
      <c r="J2" s="89"/>
      <c r="K2" s="89"/>
      <c r="L2" s="89"/>
    </row>
    <row r="3" spans="5:14" ht="12" customHeight="1">
      <c r="E3" s="81"/>
      <c r="F3" s="136"/>
      <c r="G3" s="136"/>
      <c r="H3" s="136"/>
      <c r="I3" s="136"/>
      <c r="J3" s="136"/>
      <c r="K3" s="136"/>
      <c r="N3" s="77" t="s">
        <v>383</v>
      </c>
    </row>
    <row r="4" spans="1:13" ht="11.25" customHeight="1">
      <c r="A4" s="80"/>
      <c r="B4" s="321" t="s">
        <v>577</v>
      </c>
      <c r="C4" s="194"/>
      <c r="D4" s="194" t="s">
        <v>36</v>
      </c>
      <c r="E4" s="143" t="s">
        <v>125</v>
      </c>
      <c r="F4" s="195" t="s">
        <v>578</v>
      </c>
      <c r="G4" s="807"/>
      <c r="H4" s="807"/>
      <c r="I4" s="319"/>
      <c r="J4" s="320"/>
      <c r="K4" s="195"/>
      <c r="L4" s="195"/>
      <c r="M4" s="194"/>
    </row>
    <row r="5" spans="1:13" ht="11.25" customHeight="1">
      <c r="A5" s="80"/>
      <c r="B5" s="322" t="s">
        <v>579</v>
      </c>
      <c r="C5" s="54"/>
      <c r="D5" s="54" t="s">
        <v>580</v>
      </c>
      <c r="E5" s="255" t="s">
        <v>454</v>
      </c>
      <c r="F5" s="252" t="s">
        <v>679</v>
      </c>
      <c r="G5" s="253">
        <v>2013</v>
      </c>
      <c r="H5" s="253">
        <v>2014</v>
      </c>
      <c r="I5" s="253">
        <v>2014</v>
      </c>
      <c r="J5" s="253">
        <v>2015</v>
      </c>
      <c r="K5" s="252" t="s">
        <v>677</v>
      </c>
      <c r="L5" s="252" t="s">
        <v>758</v>
      </c>
      <c r="M5" s="183"/>
    </row>
    <row r="6" spans="1:15" ht="9.75" customHeight="1">
      <c r="A6" s="80"/>
      <c r="B6" s="322" t="s">
        <v>325</v>
      </c>
      <c r="C6" s="54"/>
      <c r="D6" s="54"/>
      <c r="E6" s="252"/>
      <c r="F6" s="255" t="s">
        <v>37</v>
      </c>
      <c r="G6" s="252" t="s">
        <v>359</v>
      </c>
      <c r="H6" s="252" t="s">
        <v>359</v>
      </c>
      <c r="I6" s="252" t="s">
        <v>359</v>
      </c>
      <c r="J6" s="252" t="s">
        <v>359</v>
      </c>
      <c r="K6" s="252" t="s">
        <v>359</v>
      </c>
      <c r="L6" s="252" t="s">
        <v>359</v>
      </c>
      <c r="M6" s="49" t="s">
        <v>759</v>
      </c>
      <c r="O6" s="148"/>
    </row>
    <row r="7" spans="1:13" ht="12" customHeight="1">
      <c r="A7" s="80"/>
      <c r="B7" s="50"/>
      <c r="C7" s="100"/>
      <c r="D7" s="100"/>
      <c r="E7" s="100"/>
      <c r="F7" s="197" t="s">
        <v>421</v>
      </c>
      <c r="G7" s="192" t="s">
        <v>680</v>
      </c>
      <c r="H7" s="192" t="s">
        <v>680</v>
      </c>
      <c r="I7" s="192" t="s">
        <v>680</v>
      </c>
      <c r="J7" s="192" t="s">
        <v>680</v>
      </c>
      <c r="K7" s="192" t="s">
        <v>681</v>
      </c>
      <c r="L7" s="192" t="s">
        <v>681</v>
      </c>
      <c r="M7" s="100"/>
    </row>
    <row r="8" spans="2:18" ht="9.75" customHeight="1">
      <c r="B8" s="134" t="s">
        <v>184</v>
      </c>
      <c r="C8" s="133" t="s">
        <v>380</v>
      </c>
      <c r="D8" s="134"/>
      <c r="E8" s="89"/>
      <c r="F8" s="89"/>
      <c r="G8" s="101"/>
      <c r="H8" s="101"/>
      <c r="I8" s="101"/>
      <c r="J8" s="101"/>
      <c r="K8" s="89"/>
      <c r="L8" s="89"/>
      <c r="M8" s="89"/>
      <c r="Q8" s="134"/>
      <c r="R8" s="149"/>
    </row>
    <row r="9" spans="2:18" ht="9.75" customHeight="1">
      <c r="B9" s="49" t="s">
        <v>422</v>
      </c>
      <c r="C9" s="51" t="s">
        <v>423</v>
      </c>
      <c r="D9" s="49" t="s">
        <v>153</v>
      </c>
      <c r="E9" s="79" t="s">
        <v>150</v>
      </c>
      <c r="F9" s="131">
        <v>300100</v>
      </c>
      <c r="G9" s="101">
        <v>24869.287</v>
      </c>
      <c r="H9" s="101">
        <v>25008.8</v>
      </c>
      <c r="I9" s="101">
        <v>25008.8</v>
      </c>
      <c r="J9" s="130">
        <v>25143.8785</v>
      </c>
      <c r="K9" s="101">
        <v>1789.7964000000002</v>
      </c>
      <c r="L9" s="101">
        <v>1838.1125</v>
      </c>
      <c r="M9" s="101">
        <v>102.6995305164319</v>
      </c>
      <c r="O9" s="101"/>
      <c r="P9" s="101"/>
      <c r="R9" s="150"/>
    </row>
    <row r="10" spans="2:18" ht="11.25" customHeight="1">
      <c r="B10" s="49" t="s">
        <v>424</v>
      </c>
      <c r="C10" s="51" t="s">
        <v>425</v>
      </c>
      <c r="D10" s="49" t="s">
        <v>153</v>
      </c>
      <c r="E10" s="79" t="s">
        <v>150</v>
      </c>
      <c r="F10" s="131">
        <v>617700</v>
      </c>
      <c r="G10" s="101">
        <v>26687.110800000002</v>
      </c>
      <c r="H10" s="101">
        <v>27782.6</v>
      </c>
      <c r="I10" s="101">
        <v>27782.6</v>
      </c>
      <c r="J10" s="130">
        <v>28648.925999999996</v>
      </c>
      <c r="K10" s="101">
        <v>3384.87246</v>
      </c>
      <c r="L10" s="101">
        <v>3341.757</v>
      </c>
      <c r="M10" s="101">
        <v>98.72623088433885</v>
      </c>
      <c r="O10" s="101"/>
      <c r="P10" s="101"/>
      <c r="R10" s="150"/>
    </row>
    <row r="11" spans="2:18" ht="11.25" customHeight="1">
      <c r="B11" s="49" t="s">
        <v>426</v>
      </c>
      <c r="C11" s="51" t="s">
        <v>428</v>
      </c>
      <c r="D11" s="49" t="s">
        <v>427</v>
      </c>
      <c r="E11" s="79" t="s">
        <v>152</v>
      </c>
      <c r="F11" s="131">
        <v>3966000</v>
      </c>
      <c r="G11" s="101">
        <v>20623.2</v>
      </c>
      <c r="H11" s="101">
        <v>24985.8</v>
      </c>
      <c r="I11" s="101">
        <v>24985.8</v>
      </c>
      <c r="J11" s="130">
        <v>27762</v>
      </c>
      <c r="K11" s="101">
        <v>2379.6</v>
      </c>
      <c r="L11" s="101">
        <v>2379.6</v>
      </c>
      <c r="M11" s="101">
        <v>100</v>
      </c>
      <c r="O11" s="101"/>
      <c r="P11" s="101"/>
      <c r="R11" s="150"/>
    </row>
    <row r="12" spans="2:18" ht="10.5" customHeight="1">
      <c r="B12" s="49" t="s">
        <v>429</v>
      </c>
      <c r="C12" s="51" t="s">
        <v>430</v>
      </c>
      <c r="D12" s="49" t="s">
        <v>427</v>
      </c>
      <c r="E12" s="79" t="s">
        <v>152</v>
      </c>
      <c r="F12" s="131">
        <v>160000</v>
      </c>
      <c r="G12" s="101">
        <v>8976</v>
      </c>
      <c r="H12" s="101">
        <v>16528</v>
      </c>
      <c r="I12" s="101">
        <v>16528</v>
      </c>
      <c r="J12" s="130">
        <v>16640</v>
      </c>
      <c r="K12" s="101">
        <v>0</v>
      </c>
      <c r="L12" s="101">
        <v>0</v>
      </c>
      <c r="M12" s="101"/>
      <c r="O12" s="101"/>
      <c r="P12" s="101"/>
      <c r="R12" s="150"/>
    </row>
    <row r="13" spans="2:18" ht="10.5" customHeight="1">
      <c r="B13" s="49" t="s">
        <v>431</v>
      </c>
      <c r="C13" s="51" t="s">
        <v>432</v>
      </c>
      <c r="D13" s="49" t="s">
        <v>153</v>
      </c>
      <c r="E13" s="79" t="s">
        <v>150</v>
      </c>
      <c r="F13" s="131">
        <v>227000</v>
      </c>
      <c r="G13" s="101">
        <v>0</v>
      </c>
      <c r="H13" s="101">
        <v>0</v>
      </c>
      <c r="I13" s="101">
        <v>0</v>
      </c>
      <c r="J13" s="130">
        <v>0</v>
      </c>
      <c r="K13" s="101">
        <v>0</v>
      </c>
      <c r="L13" s="101">
        <v>0</v>
      </c>
      <c r="M13" s="101"/>
      <c r="O13" s="330"/>
      <c r="R13" s="150"/>
    </row>
    <row r="14" spans="2:18" ht="10.5" customHeight="1">
      <c r="B14" s="49" t="s">
        <v>433</v>
      </c>
      <c r="C14" s="51" t="s">
        <v>434</v>
      </c>
      <c r="D14" s="49" t="s">
        <v>153</v>
      </c>
      <c r="E14" s="79" t="s">
        <v>150</v>
      </c>
      <c r="F14" s="131">
        <v>300000</v>
      </c>
      <c r="G14" s="101">
        <v>5250</v>
      </c>
      <c r="H14" s="101">
        <v>14490</v>
      </c>
      <c r="I14" s="101">
        <v>14490</v>
      </c>
      <c r="J14" s="130">
        <v>14790.000000000002</v>
      </c>
      <c r="K14" s="101">
        <v>990</v>
      </c>
      <c r="L14" s="101">
        <v>870</v>
      </c>
      <c r="M14" s="101">
        <v>87.87878787878788</v>
      </c>
      <c r="O14" s="101"/>
      <c r="R14" s="150"/>
    </row>
    <row r="15" spans="2:18" ht="10.5" customHeight="1">
      <c r="B15" s="49" t="s">
        <v>216</v>
      </c>
      <c r="C15" s="51"/>
      <c r="D15" s="49" t="s">
        <v>153</v>
      </c>
      <c r="E15" s="79" t="s">
        <v>150</v>
      </c>
      <c r="F15" s="131">
        <v>1900000</v>
      </c>
      <c r="G15" s="101">
        <v>74100</v>
      </c>
      <c r="H15" s="101">
        <v>0</v>
      </c>
      <c r="I15" s="101">
        <v>0</v>
      </c>
      <c r="J15" s="130">
        <v>0</v>
      </c>
      <c r="K15" s="101">
        <v>0</v>
      </c>
      <c r="L15" s="101">
        <v>0</v>
      </c>
      <c r="M15" s="101"/>
      <c r="O15" s="330"/>
      <c r="P15" s="49"/>
      <c r="R15" s="150"/>
    </row>
    <row r="16" spans="2:18" ht="10.5" customHeight="1">
      <c r="B16" s="49" t="s">
        <v>217</v>
      </c>
      <c r="C16" s="51"/>
      <c r="D16" s="49" t="s">
        <v>153</v>
      </c>
      <c r="E16" s="79" t="s">
        <v>150</v>
      </c>
      <c r="F16" s="131">
        <v>1400000</v>
      </c>
      <c r="G16" s="101">
        <v>0</v>
      </c>
      <c r="H16" s="101">
        <v>0</v>
      </c>
      <c r="I16" s="101">
        <v>0</v>
      </c>
      <c r="J16" s="130">
        <v>0</v>
      </c>
      <c r="K16" s="101">
        <v>0</v>
      </c>
      <c r="L16" s="101">
        <v>0</v>
      </c>
      <c r="M16" s="101"/>
      <c r="O16" s="330"/>
      <c r="P16" s="49"/>
      <c r="R16" s="150"/>
    </row>
    <row r="17" spans="2:18" ht="10.5" customHeight="1">
      <c r="B17" s="49" t="s">
        <v>218</v>
      </c>
      <c r="C17" s="51"/>
      <c r="D17" s="49" t="s">
        <v>153</v>
      </c>
      <c r="E17" s="79" t="s">
        <v>150</v>
      </c>
      <c r="F17" s="131">
        <v>1400000</v>
      </c>
      <c r="G17" s="101">
        <v>0</v>
      </c>
      <c r="H17" s="101">
        <v>0</v>
      </c>
      <c r="I17" s="101">
        <v>0</v>
      </c>
      <c r="J17" s="130">
        <v>0</v>
      </c>
      <c r="K17" s="101">
        <v>0</v>
      </c>
      <c r="L17" s="101">
        <v>0</v>
      </c>
      <c r="M17" s="101"/>
      <c r="O17" s="330"/>
      <c r="R17" s="150"/>
    </row>
    <row r="18" spans="2:18" ht="9.75" customHeight="1">
      <c r="B18" s="49" t="s">
        <v>219</v>
      </c>
      <c r="C18" s="51"/>
      <c r="D18" s="49" t="s">
        <v>153</v>
      </c>
      <c r="E18" s="79" t="s">
        <v>150</v>
      </c>
      <c r="F18" s="131">
        <v>700000</v>
      </c>
      <c r="G18" s="101">
        <v>4900</v>
      </c>
      <c r="H18" s="101">
        <v>0</v>
      </c>
      <c r="I18" s="101">
        <v>0</v>
      </c>
      <c r="J18" s="130">
        <v>0</v>
      </c>
      <c r="K18" s="101">
        <v>0</v>
      </c>
      <c r="L18" s="101">
        <v>0</v>
      </c>
      <c r="M18" s="101"/>
      <c r="O18" s="330"/>
      <c r="P18" s="49"/>
      <c r="R18" s="150"/>
    </row>
    <row r="19" spans="2:18" ht="11.25" customHeight="1">
      <c r="B19" s="49" t="s">
        <v>182</v>
      </c>
      <c r="C19" s="121" t="s">
        <v>444</v>
      </c>
      <c r="D19" s="121"/>
      <c r="E19" s="78"/>
      <c r="F19" s="151"/>
      <c r="G19" s="152">
        <v>165405.5978</v>
      </c>
      <c r="H19" s="152">
        <v>108795.2</v>
      </c>
      <c r="I19" s="152">
        <v>108795.2</v>
      </c>
      <c r="J19" s="130">
        <v>112984.8045</v>
      </c>
      <c r="K19" s="152">
        <v>8544.26886</v>
      </c>
      <c r="L19" s="152">
        <v>8429.4695</v>
      </c>
      <c r="M19" s="152">
        <v>98.65641681130337</v>
      </c>
      <c r="O19" s="330"/>
      <c r="R19" s="150"/>
    </row>
    <row r="20" spans="2:18" ht="10.5" customHeight="1">
      <c r="B20" s="146" t="s">
        <v>554</v>
      </c>
      <c r="C20" s="133" t="s">
        <v>381</v>
      </c>
      <c r="D20" s="134"/>
      <c r="E20" s="89"/>
      <c r="F20" s="89"/>
      <c r="G20" s="153"/>
      <c r="H20" s="153"/>
      <c r="I20" s="153"/>
      <c r="J20" s="332"/>
      <c r="K20" s="153"/>
      <c r="L20" s="101"/>
      <c r="M20" s="152"/>
      <c r="O20" s="330"/>
      <c r="Q20" s="134"/>
      <c r="R20" s="149"/>
    </row>
    <row r="21" spans="2:18" ht="12" customHeight="1">
      <c r="B21" s="49" t="s">
        <v>515</v>
      </c>
      <c r="C21" s="51" t="s">
        <v>516</v>
      </c>
      <c r="D21" s="146" t="s">
        <v>668</v>
      </c>
      <c r="E21" s="79" t="s">
        <v>472</v>
      </c>
      <c r="F21" s="131">
        <v>17000</v>
      </c>
      <c r="G21" s="101">
        <v>4097</v>
      </c>
      <c r="H21" s="101">
        <v>16150</v>
      </c>
      <c r="I21" s="101">
        <v>16150</v>
      </c>
      <c r="J21" s="130">
        <v>22185</v>
      </c>
      <c r="K21" s="101">
        <v>0</v>
      </c>
      <c r="L21" s="101">
        <v>0</v>
      </c>
      <c r="M21" s="101"/>
      <c r="O21" s="101"/>
      <c r="P21" s="101"/>
      <c r="R21" s="150"/>
    </row>
    <row r="22" spans="2:18" ht="10.5" customHeight="1">
      <c r="B22" s="49" t="s">
        <v>517</v>
      </c>
      <c r="C22" s="51" t="s">
        <v>520</v>
      </c>
      <c r="D22" s="146" t="s">
        <v>153</v>
      </c>
      <c r="E22" s="79" t="s">
        <v>150</v>
      </c>
      <c r="F22" s="131">
        <v>30000</v>
      </c>
      <c r="G22" s="101">
        <v>0</v>
      </c>
      <c r="H22" s="101">
        <v>0</v>
      </c>
      <c r="I22" s="101">
        <v>0</v>
      </c>
      <c r="J22" s="130">
        <v>0</v>
      </c>
      <c r="K22" s="101">
        <v>0</v>
      </c>
      <c r="L22" s="101">
        <v>0</v>
      </c>
      <c r="M22" s="101"/>
      <c r="O22" s="330"/>
      <c r="P22" s="101"/>
      <c r="R22" s="150"/>
    </row>
    <row r="23" spans="2:18" ht="11.25" customHeight="1">
      <c r="B23" s="49" t="s">
        <v>521</v>
      </c>
      <c r="C23" s="51" t="s">
        <v>183</v>
      </c>
      <c r="D23" s="146" t="s">
        <v>668</v>
      </c>
      <c r="E23" s="79" t="s">
        <v>472</v>
      </c>
      <c r="F23" s="131">
        <v>1200</v>
      </c>
      <c r="G23" s="101">
        <v>0</v>
      </c>
      <c r="H23" s="101">
        <v>0</v>
      </c>
      <c r="I23" s="101">
        <v>0</v>
      </c>
      <c r="J23" s="130">
        <v>0</v>
      </c>
      <c r="K23" s="101">
        <v>0</v>
      </c>
      <c r="L23" s="101">
        <v>0</v>
      </c>
      <c r="M23" s="101"/>
      <c r="O23" s="330"/>
      <c r="R23" s="150"/>
    </row>
    <row r="24" spans="2:18" ht="11.25" customHeight="1">
      <c r="B24" s="49" t="s">
        <v>522</v>
      </c>
      <c r="C24" s="51" t="s">
        <v>85</v>
      </c>
      <c r="D24" s="146" t="s">
        <v>668</v>
      </c>
      <c r="E24" s="79" t="s">
        <v>472</v>
      </c>
      <c r="F24" s="131">
        <v>18000</v>
      </c>
      <c r="G24" s="101">
        <v>0</v>
      </c>
      <c r="H24" s="101">
        <v>0</v>
      </c>
      <c r="I24" s="101">
        <v>0</v>
      </c>
      <c r="J24" s="130">
        <v>0</v>
      </c>
      <c r="K24" s="101">
        <v>0</v>
      </c>
      <c r="L24" s="101">
        <v>0</v>
      </c>
      <c r="M24" s="101"/>
      <c r="O24" s="330"/>
      <c r="R24" s="150"/>
    </row>
    <row r="25" spans="2:18" ht="11.25" customHeight="1">
      <c r="B25" s="49" t="s">
        <v>112</v>
      </c>
      <c r="C25" s="51" t="s">
        <v>322</v>
      </c>
      <c r="D25" s="49" t="s">
        <v>272</v>
      </c>
      <c r="E25" s="79" t="s">
        <v>473</v>
      </c>
      <c r="F25" s="268">
        <v>400000</v>
      </c>
      <c r="G25" s="101">
        <v>16440</v>
      </c>
      <c r="H25" s="101">
        <v>57080</v>
      </c>
      <c r="I25" s="101">
        <v>57080</v>
      </c>
      <c r="J25" s="130">
        <v>60800</v>
      </c>
      <c r="K25" s="101">
        <v>0</v>
      </c>
      <c r="L25" s="101">
        <v>0</v>
      </c>
      <c r="M25" s="101"/>
      <c r="O25" s="330"/>
      <c r="R25" s="150"/>
    </row>
    <row r="26" spans="2:18" ht="10.5" customHeight="1">
      <c r="B26" s="49" t="s">
        <v>664</v>
      </c>
      <c r="C26" s="51"/>
      <c r="D26" s="146" t="s">
        <v>662</v>
      </c>
      <c r="E26" s="79" t="s">
        <v>663</v>
      </c>
      <c r="F26" s="131">
        <v>70000</v>
      </c>
      <c r="G26" s="101">
        <v>0</v>
      </c>
      <c r="H26" s="101">
        <v>27300</v>
      </c>
      <c r="I26" s="101">
        <v>27300</v>
      </c>
      <c r="J26" s="130">
        <v>39550</v>
      </c>
      <c r="K26" s="101">
        <v>0</v>
      </c>
      <c r="L26" s="101">
        <v>0</v>
      </c>
      <c r="M26" s="101"/>
      <c r="O26" s="330"/>
      <c r="P26" s="93"/>
      <c r="R26" s="150"/>
    </row>
    <row r="27" spans="2:18" ht="12" customHeight="1">
      <c r="B27" s="49" t="s">
        <v>75</v>
      </c>
      <c r="C27" s="121" t="s">
        <v>230</v>
      </c>
      <c r="D27" s="121"/>
      <c r="E27" s="78"/>
      <c r="F27" s="151"/>
      <c r="G27" s="152">
        <v>20537</v>
      </c>
      <c r="H27" s="152">
        <v>100530</v>
      </c>
      <c r="I27" s="152">
        <v>100530</v>
      </c>
      <c r="J27" s="130">
        <v>122535</v>
      </c>
      <c r="K27" s="152">
        <v>0</v>
      </c>
      <c r="L27" s="152">
        <v>0</v>
      </c>
      <c r="M27" s="152"/>
      <c r="O27" s="330"/>
      <c r="R27" s="150"/>
    </row>
    <row r="28" spans="2:18" ht="10.5" customHeight="1">
      <c r="B28" s="134" t="s">
        <v>57</v>
      </c>
      <c r="C28" s="133" t="s">
        <v>28</v>
      </c>
      <c r="D28" s="134"/>
      <c r="E28" s="89"/>
      <c r="F28" s="89"/>
      <c r="G28" s="153"/>
      <c r="H28" s="153"/>
      <c r="I28" s="153"/>
      <c r="J28" s="332"/>
      <c r="K28" s="153"/>
      <c r="L28" s="101"/>
      <c r="M28" s="101"/>
      <c r="O28" s="330"/>
      <c r="Q28" s="134"/>
      <c r="R28" s="149"/>
    </row>
    <row r="29" spans="2:18" ht="11.25" customHeight="1">
      <c r="B29" s="49" t="s">
        <v>231</v>
      </c>
      <c r="C29" s="51" t="s">
        <v>232</v>
      </c>
      <c r="D29" s="49" t="s">
        <v>272</v>
      </c>
      <c r="E29" s="79" t="s">
        <v>473</v>
      </c>
      <c r="F29" s="131">
        <v>49500</v>
      </c>
      <c r="G29" s="333">
        <v>0</v>
      </c>
      <c r="H29" s="333">
        <v>0</v>
      </c>
      <c r="I29" s="333">
        <v>0</v>
      </c>
      <c r="J29" s="130">
        <v>0</v>
      </c>
      <c r="K29" s="101">
        <v>0</v>
      </c>
      <c r="L29" s="101">
        <v>0</v>
      </c>
      <c r="M29" s="101"/>
      <c r="O29" s="330"/>
      <c r="R29" s="150"/>
    </row>
    <row r="30" spans="2:18" ht="10.5" customHeight="1">
      <c r="B30" s="49" t="s">
        <v>233</v>
      </c>
      <c r="C30" s="51" t="s">
        <v>143</v>
      </c>
      <c r="D30" s="49" t="s">
        <v>234</v>
      </c>
      <c r="E30" s="79" t="s">
        <v>474</v>
      </c>
      <c r="F30" s="131">
        <v>52000</v>
      </c>
      <c r="G30" s="333">
        <v>71874.4</v>
      </c>
      <c r="H30" s="333">
        <v>89736.4</v>
      </c>
      <c r="I30" s="333">
        <v>89736.4</v>
      </c>
      <c r="J30" s="130">
        <v>125054.8</v>
      </c>
      <c r="K30" s="101">
        <v>0</v>
      </c>
      <c r="L30" s="101">
        <v>2735.2</v>
      </c>
      <c r="M30" s="101"/>
      <c r="O30" s="101"/>
      <c r="P30" s="101"/>
      <c r="R30" s="150"/>
    </row>
    <row r="31" spans="2:18" ht="10.5" customHeight="1">
      <c r="B31" s="49" t="s">
        <v>201</v>
      </c>
      <c r="C31" s="51" t="s">
        <v>203</v>
      </c>
      <c r="D31" s="146" t="s">
        <v>202</v>
      </c>
      <c r="E31" s="79" t="s">
        <v>475</v>
      </c>
      <c r="F31" s="131">
        <v>15000</v>
      </c>
      <c r="G31" s="333">
        <v>43080</v>
      </c>
      <c r="H31" s="333">
        <v>61980</v>
      </c>
      <c r="I31" s="333">
        <v>61980</v>
      </c>
      <c r="J31" s="130">
        <v>60945</v>
      </c>
      <c r="K31" s="101">
        <v>9150</v>
      </c>
      <c r="L31" s="101">
        <v>9420</v>
      </c>
      <c r="M31" s="101">
        <v>102.95081967213116</v>
      </c>
      <c r="O31" s="101"/>
      <c r="P31" s="104"/>
      <c r="R31" s="150"/>
    </row>
    <row r="32" spans="2:18" ht="9.75" customHeight="1">
      <c r="B32" s="49" t="s">
        <v>87</v>
      </c>
      <c r="C32" s="51" t="s">
        <v>396</v>
      </c>
      <c r="D32" s="49" t="s">
        <v>88</v>
      </c>
      <c r="E32" s="79" t="s">
        <v>48</v>
      </c>
      <c r="F32" s="131">
        <v>16500</v>
      </c>
      <c r="G32" s="333">
        <v>3844.5</v>
      </c>
      <c r="H32" s="333">
        <v>4207.5</v>
      </c>
      <c r="I32" s="333">
        <v>4207.5</v>
      </c>
      <c r="J32" s="130">
        <v>4240.5</v>
      </c>
      <c r="K32" s="101">
        <v>627</v>
      </c>
      <c r="L32" s="101">
        <v>660</v>
      </c>
      <c r="M32" s="101">
        <v>105.26315789473684</v>
      </c>
      <c r="O32" s="101"/>
      <c r="R32" s="150"/>
    </row>
    <row r="33" spans="2:18" ht="10.5" customHeight="1">
      <c r="B33" s="49" t="s">
        <v>89</v>
      </c>
      <c r="C33" s="51" t="s">
        <v>90</v>
      </c>
      <c r="D33" s="49" t="s">
        <v>88</v>
      </c>
      <c r="E33" s="79" t="s">
        <v>48</v>
      </c>
      <c r="F33" s="131">
        <v>35000</v>
      </c>
      <c r="G33" s="333">
        <v>6860</v>
      </c>
      <c r="H33" s="333">
        <v>11550</v>
      </c>
      <c r="I33" s="333">
        <v>11550</v>
      </c>
      <c r="J33" s="130">
        <v>11690</v>
      </c>
      <c r="K33" s="101">
        <v>2100</v>
      </c>
      <c r="L33" s="101">
        <v>2170</v>
      </c>
      <c r="M33" s="101">
        <v>103.33333333333334</v>
      </c>
      <c r="O33" s="101"/>
      <c r="R33" s="150"/>
    </row>
    <row r="34" spans="2:18" ht="10.5" customHeight="1">
      <c r="B34" s="49" t="s">
        <v>91</v>
      </c>
      <c r="C34" s="51" t="s">
        <v>92</v>
      </c>
      <c r="D34" s="49" t="s">
        <v>88</v>
      </c>
      <c r="E34" s="79" t="s">
        <v>48</v>
      </c>
      <c r="F34" s="131">
        <v>6384</v>
      </c>
      <c r="G34" s="333">
        <v>0</v>
      </c>
      <c r="H34" s="333">
        <v>0</v>
      </c>
      <c r="I34" s="333">
        <v>0</v>
      </c>
      <c r="J34" s="130">
        <v>0</v>
      </c>
      <c r="K34" s="101">
        <v>0</v>
      </c>
      <c r="L34" s="101">
        <v>0</v>
      </c>
      <c r="M34" s="101"/>
      <c r="O34" s="330"/>
      <c r="R34" s="150"/>
    </row>
    <row r="35" spans="2:18" ht="10.5" customHeight="1">
      <c r="B35" s="49" t="s">
        <v>571</v>
      </c>
      <c r="C35" s="51" t="s">
        <v>0</v>
      </c>
      <c r="D35" s="146" t="s">
        <v>572</v>
      </c>
      <c r="E35" s="79" t="s">
        <v>154</v>
      </c>
      <c r="F35" s="131">
        <v>2620</v>
      </c>
      <c r="G35" s="333">
        <v>22532</v>
      </c>
      <c r="H35" s="333">
        <v>9039</v>
      </c>
      <c r="I35" s="333">
        <v>9039</v>
      </c>
      <c r="J35" s="130">
        <v>2489</v>
      </c>
      <c r="K35" s="101">
        <v>0</v>
      </c>
      <c r="L35" s="101">
        <v>0</v>
      </c>
      <c r="M35" s="101"/>
      <c r="O35" s="101"/>
      <c r="P35" s="101"/>
      <c r="R35" s="150"/>
    </row>
    <row r="36" spans="2:18" ht="9.75" customHeight="1">
      <c r="B36" s="49" t="s">
        <v>1</v>
      </c>
      <c r="C36" s="51" t="s">
        <v>86</v>
      </c>
      <c r="D36" s="49" t="s">
        <v>181</v>
      </c>
      <c r="E36" s="79" t="s">
        <v>362</v>
      </c>
      <c r="F36" s="131">
        <v>1</v>
      </c>
      <c r="G36" s="333">
        <v>28838.383928571428</v>
      </c>
      <c r="H36" s="333">
        <v>48143.7</v>
      </c>
      <c r="I36" s="333">
        <v>48143.7</v>
      </c>
      <c r="J36" s="130">
        <v>55093.16666666667</v>
      </c>
      <c r="K36" s="101">
        <v>6183.2</v>
      </c>
      <c r="L36" s="101">
        <v>5850</v>
      </c>
      <c r="M36" s="101">
        <v>94.61120455427611</v>
      </c>
      <c r="O36" s="101"/>
      <c r="P36" s="101"/>
      <c r="R36" s="150"/>
    </row>
    <row r="37" spans="2:18" ht="10.5" customHeight="1">
      <c r="B37" s="49" t="s">
        <v>2</v>
      </c>
      <c r="C37" s="51" t="s">
        <v>4</v>
      </c>
      <c r="D37" s="49" t="s">
        <v>3</v>
      </c>
      <c r="E37" s="79" t="s">
        <v>49</v>
      </c>
      <c r="F37" s="131">
        <v>245200</v>
      </c>
      <c r="G37" s="333">
        <v>10053.2</v>
      </c>
      <c r="H37" s="333">
        <v>4413.6</v>
      </c>
      <c r="I37" s="333">
        <v>4413.6</v>
      </c>
      <c r="J37" s="130">
        <v>735.6</v>
      </c>
      <c r="K37" s="101">
        <v>0</v>
      </c>
      <c r="L37" s="101">
        <v>0</v>
      </c>
      <c r="M37" s="101"/>
      <c r="O37" s="101"/>
      <c r="P37" s="101"/>
      <c r="R37" s="150"/>
    </row>
    <row r="38" spans="2:18" ht="10.5" customHeight="1">
      <c r="B38" s="49" t="s">
        <v>368</v>
      </c>
      <c r="C38" s="51" t="s">
        <v>449</v>
      </c>
      <c r="D38" s="146" t="s">
        <v>202</v>
      </c>
      <c r="E38" s="79" t="s">
        <v>475</v>
      </c>
      <c r="F38" s="131">
        <v>15000</v>
      </c>
      <c r="G38" s="333">
        <v>0</v>
      </c>
      <c r="H38" s="333">
        <v>0</v>
      </c>
      <c r="I38" s="333">
        <v>0</v>
      </c>
      <c r="J38" s="130">
        <v>0</v>
      </c>
      <c r="K38" s="101">
        <v>0</v>
      </c>
      <c r="L38" s="101">
        <v>0</v>
      </c>
      <c r="M38" s="101"/>
      <c r="O38" s="330"/>
      <c r="R38" s="150"/>
    </row>
    <row r="39" spans="2:18" ht="10.5" customHeight="1">
      <c r="B39" s="49" t="s">
        <v>450</v>
      </c>
      <c r="C39" s="51" t="s">
        <v>488</v>
      </c>
      <c r="D39" s="146" t="s">
        <v>202</v>
      </c>
      <c r="E39" s="79" t="s">
        <v>475</v>
      </c>
      <c r="F39" s="131">
        <v>10000</v>
      </c>
      <c r="G39" s="333">
        <v>0</v>
      </c>
      <c r="H39" s="333">
        <v>0</v>
      </c>
      <c r="I39" s="333">
        <v>0</v>
      </c>
      <c r="J39" s="130">
        <v>0</v>
      </c>
      <c r="K39" s="101">
        <v>0</v>
      </c>
      <c r="L39" s="101">
        <v>0</v>
      </c>
      <c r="M39" s="101"/>
      <c r="O39" s="101"/>
      <c r="R39" s="150"/>
    </row>
    <row r="40" spans="2:18" ht="10.5" customHeight="1">
      <c r="B40" s="49" t="s">
        <v>323</v>
      </c>
      <c r="C40" s="51" t="s">
        <v>324</v>
      </c>
      <c r="D40" s="49" t="s">
        <v>272</v>
      </c>
      <c r="E40" s="79" t="s">
        <v>473</v>
      </c>
      <c r="F40" s="131">
        <v>22000</v>
      </c>
      <c r="G40" s="333">
        <v>0</v>
      </c>
      <c r="H40" s="333">
        <v>0</v>
      </c>
      <c r="I40" s="333">
        <v>0</v>
      </c>
      <c r="J40" s="130">
        <v>0</v>
      </c>
      <c r="K40" s="101">
        <v>0</v>
      </c>
      <c r="L40" s="101">
        <v>0</v>
      </c>
      <c r="M40" s="101"/>
      <c r="O40" s="330"/>
      <c r="R40" s="150"/>
    </row>
    <row r="41" spans="2:18" ht="10.5" customHeight="1">
      <c r="B41" s="155" t="s">
        <v>313</v>
      </c>
      <c r="C41" s="51" t="s">
        <v>315</v>
      </c>
      <c r="D41" s="155" t="s">
        <v>314</v>
      </c>
      <c r="E41" s="79" t="s">
        <v>535</v>
      </c>
      <c r="F41" s="131">
        <v>23700</v>
      </c>
      <c r="G41" s="333">
        <v>1125750</v>
      </c>
      <c r="H41" s="333">
        <v>1149450</v>
      </c>
      <c r="I41" s="333">
        <v>1149450</v>
      </c>
      <c r="J41" s="130">
        <v>1386450</v>
      </c>
      <c r="K41" s="101">
        <v>151680</v>
      </c>
      <c r="L41" s="101">
        <v>149310</v>
      </c>
      <c r="M41" s="101">
        <v>98.4375</v>
      </c>
      <c r="O41" s="101"/>
      <c r="Q41" s="155"/>
      <c r="R41" s="150"/>
    </row>
    <row r="42" spans="2:18" ht="10.5" customHeight="1">
      <c r="B42" s="49" t="s">
        <v>316</v>
      </c>
      <c r="C42" s="51" t="s">
        <v>489</v>
      </c>
      <c r="D42" s="146" t="s">
        <v>153</v>
      </c>
      <c r="E42" s="79" t="s">
        <v>150</v>
      </c>
      <c r="F42" s="131">
        <v>800</v>
      </c>
      <c r="G42" s="333">
        <v>0</v>
      </c>
      <c r="H42" s="333">
        <v>0</v>
      </c>
      <c r="I42" s="333">
        <v>0</v>
      </c>
      <c r="J42" s="130">
        <v>0</v>
      </c>
      <c r="K42" s="101">
        <v>0</v>
      </c>
      <c r="L42" s="101">
        <v>0</v>
      </c>
      <c r="M42" s="101"/>
      <c r="O42" s="330"/>
      <c r="P42" s="101"/>
      <c r="R42" s="150"/>
    </row>
    <row r="43" spans="2:18" ht="11.25" customHeight="1">
      <c r="B43" s="49" t="s">
        <v>409</v>
      </c>
      <c r="C43" s="51" t="s">
        <v>490</v>
      </c>
      <c r="D43" s="49" t="s">
        <v>181</v>
      </c>
      <c r="E43" s="79" t="s">
        <v>362</v>
      </c>
      <c r="F43" s="131">
        <v>1</v>
      </c>
      <c r="G43" s="333">
        <v>0</v>
      </c>
      <c r="H43" s="333">
        <v>0</v>
      </c>
      <c r="I43" s="333">
        <v>0</v>
      </c>
      <c r="J43" s="130">
        <v>0</v>
      </c>
      <c r="K43" s="101">
        <v>0</v>
      </c>
      <c r="L43" s="101">
        <v>0</v>
      </c>
      <c r="M43" s="101"/>
      <c r="O43" s="330"/>
      <c r="R43" s="150"/>
    </row>
    <row r="44" spans="2:18" ht="10.5" customHeight="1">
      <c r="B44" s="156" t="s">
        <v>504</v>
      </c>
      <c r="C44" s="51" t="s">
        <v>41</v>
      </c>
      <c r="D44" s="146" t="s">
        <v>505</v>
      </c>
      <c r="E44" s="79" t="s">
        <v>506</v>
      </c>
      <c r="F44" s="131">
        <v>250000</v>
      </c>
      <c r="G44" s="333">
        <v>60575</v>
      </c>
      <c r="H44" s="333">
        <v>53600</v>
      </c>
      <c r="I44" s="333">
        <v>53600</v>
      </c>
      <c r="J44" s="130">
        <v>62775</v>
      </c>
      <c r="K44" s="101">
        <v>6250</v>
      </c>
      <c r="L44" s="101">
        <v>6100</v>
      </c>
      <c r="M44" s="101">
        <v>97.6</v>
      </c>
      <c r="O44" s="101"/>
      <c r="P44" s="76"/>
      <c r="Q44" s="156"/>
      <c r="R44" s="150"/>
    </row>
    <row r="45" spans="2:18" ht="10.5" customHeight="1">
      <c r="B45" s="156" t="s">
        <v>279</v>
      </c>
      <c r="C45" s="51"/>
      <c r="D45" s="146" t="s">
        <v>507</v>
      </c>
      <c r="E45" s="79" t="s">
        <v>506</v>
      </c>
      <c r="F45" s="131">
        <v>297000</v>
      </c>
      <c r="G45" s="333">
        <v>56162.7</v>
      </c>
      <c r="H45" s="333">
        <v>50965.2</v>
      </c>
      <c r="I45" s="333">
        <v>50965.2</v>
      </c>
      <c r="J45" s="130">
        <v>55271.7</v>
      </c>
      <c r="K45" s="101">
        <v>5821.2</v>
      </c>
      <c r="L45" s="101">
        <v>4068.9</v>
      </c>
      <c r="M45" s="101">
        <v>69.89795918367348</v>
      </c>
      <c r="O45" s="101"/>
      <c r="Q45" s="156"/>
      <c r="R45" s="150"/>
    </row>
    <row r="46" spans="2:18" ht="11.25" customHeight="1">
      <c r="B46" s="49" t="s">
        <v>75</v>
      </c>
      <c r="C46" s="121" t="s">
        <v>491</v>
      </c>
      <c r="D46" s="121"/>
      <c r="E46" s="78"/>
      <c r="F46" s="151"/>
      <c r="G46" s="152">
        <v>1429570.1839285714</v>
      </c>
      <c r="H46" s="152">
        <v>1483085.4</v>
      </c>
      <c r="I46" s="152">
        <v>1483085.4</v>
      </c>
      <c r="J46" s="130">
        <v>1764744.7666666666</v>
      </c>
      <c r="K46" s="152">
        <v>181811.40000000002</v>
      </c>
      <c r="L46" s="152">
        <v>180314.1</v>
      </c>
      <c r="M46" s="152">
        <v>99.1764542817447</v>
      </c>
      <c r="R46" s="150"/>
    </row>
    <row r="47" spans="2:18" ht="10.5">
      <c r="B47" s="84" t="s">
        <v>492</v>
      </c>
      <c r="C47" s="123" t="s">
        <v>197</v>
      </c>
      <c r="D47" s="94"/>
      <c r="E47" s="86"/>
      <c r="F47" s="147"/>
      <c r="G47" s="135">
        <v>1615512.7817285713</v>
      </c>
      <c r="H47" s="135">
        <v>1692410.6</v>
      </c>
      <c r="I47" s="135">
        <v>1692410.6</v>
      </c>
      <c r="J47" s="331">
        <v>2000264.5711666667</v>
      </c>
      <c r="K47" s="135">
        <v>190355.66886000003</v>
      </c>
      <c r="L47" s="135">
        <v>188743.5695</v>
      </c>
      <c r="M47" s="135">
        <v>99.15311197735558</v>
      </c>
      <c r="Q47" s="84"/>
      <c r="R47" s="154"/>
    </row>
    <row r="48" ht="11.25" customHeight="1">
      <c r="B48" s="55"/>
    </row>
    <row r="49" spans="2:11" ht="10.5" customHeight="1">
      <c r="B49" s="55"/>
      <c r="F49" s="79"/>
      <c r="K49" s="101"/>
    </row>
    <row r="50" spans="2:11" ht="10.5">
      <c r="B50" s="55"/>
      <c r="K50" s="101"/>
    </row>
    <row r="51" spans="2:11" ht="12.75" customHeight="1">
      <c r="B51" s="55"/>
      <c r="K51" s="101"/>
    </row>
    <row r="52" spans="1:17" ht="10.5">
      <c r="A52" s="82"/>
      <c r="B52" s="105"/>
      <c r="C52" s="82"/>
      <c r="D52" s="82"/>
      <c r="E52" s="82"/>
      <c r="F52" s="82"/>
      <c r="G52" s="82"/>
      <c r="H52" s="82"/>
      <c r="I52" s="82"/>
      <c r="J52" s="82"/>
      <c r="K52" s="101"/>
      <c r="L52" s="82"/>
      <c r="M52" s="82"/>
      <c r="N52" s="82"/>
      <c r="Q52" s="75"/>
    </row>
    <row r="53" spans="2:11" ht="10.5">
      <c r="B53" s="55"/>
      <c r="K53" s="101"/>
    </row>
    <row r="54" spans="2:17" ht="10.5">
      <c r="B54" s="105"/>
      <c r="C54" s="82"/>
      <c r="D54" s="82"/>
      <c r="E54" s="82"/>
      <c r="F54" s="82"/>
      <c r="G54" s="82"/>
      <c r="H54" s="82"/>
      <c r="I54" s="82"/>
      <c r="J54" s="82"/>
      <c r="K54" s="101"/>
      <c r="L54" s="82"/>
      <c r="M54" s="82"/>
      <c r="Q54" s="75"/>
    </row>
    <row r="55" spans="2:11" ht="10.5">
      <c r="B55" s="55"/>
      <c r="K55" s="101"/>
    </row>
    <row r="56" spans="2:11" ht="10.5">
      <c r="B56" s="55"/>
      <c r="K56" s="101"/>
    </row>
    <row r="57" spans="2:11" ht="10.5">
      <c r="B57" s="55"/>
      <c r="K57" s="101"/>
    </row>
    <row r="58" spans="2:11" ht="10.5">
      <c r="B58" s="55"/>
      <c r="K58" s="101"/>
    </row>
    <row r="59" spans="2:11" ht="10.5">
      <c r="B59" s="55"/>
      <c r="K59" s="101"/>
    </row>
    <row r="60" spans="2:11" ht="10.5">
      <c r="B60" s="55"/>
      <c r="K60" s="101"/>
    </row>
    <row r="61" spans="2:11" ht="10.5">
      <c r="B61" s="55"/>
      <c r="K61" s="101"/>
    </row>
    <row r="62" spans="2:11" ht="10.5">
      <c r="B62" s="55"/>
      <c r="K62" s="101"/>
    </row>
    <row r="63" spans="2:11" ht="10.5">
      <c r="B63" s="55"/>
      <c r="K63" s="101"/>
    </row>
    <row r="64" spans="2:11" ht="10.5">
      <c r="B64" s="55"/>
      <c r="K64" s="101"/>
    </row>
    <row r="65" spans="2:11" ht="10.5">
      <c r="B65" s="55"/>
      <c r="K65" s="101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&amp;L&amp;8&amp;USection 10.Industry</oddHeader>
    <oddFooter xml:space="preserve">&amp;L&amp;18 35&amp;R&amp;18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A1" sqref="A1:P38"/>
    </sheetView>
  </sheetViews>
  <sheetFormatPr defaultColWidth="9.00390625" defaultRowHeight="12.75"/>
  <cols>
    <col min="1" max="1" width="4.75390625" style="77" customWidth="1"/>
    <col min="2" max="2" width="6.375" style="77" customWidth="1"/>
    <col min="3" max="3" width="7.75390625" style="77" customWidth="1"/>
    <col min="4" max="5" width="8.375" style="77" customWidth="1"/>
    <col min="6" max="6" width="8.75390625" style="77" customWidth="1"/>
    <col min="7" max="7" width="10.375" style="77" customWidth="1"/>
    <col min="8" max="8" width="12.00390625" style="77" customWidth="1"/>
    <col min="9" max="9" width="7.75390625" style="77" customWidth="1"/>
    <col min="10" max="10" width="5.25390625" style="77" customWidth="1"/>
    <col min="11" max="11" width="9.875" style="77" customWidth="1"/>
    <col min="12" max="12" width="8.375" style="77" customWidth="1"/>
    <col min="13" max="13" width="8.00390625" style="77" customWidth="1"/>
    <col min="14" max="14" width="9.25390625" style="77" customWidth="1"/>
    <col min="15" max="15" width="7.875" style="77" customWidth="1"/>
    <col min="16" max="16" width="12.75390625" style="77" customWidth="1"/>
    <col min="17" max="17" width="12.375" style="77" customWidth="1"/>
    <col min="18" max="18" width="8.75390625" style="77" customWidth="1"/>
    <col min="19" max="19" width="7.875" style="77" customWidth="1"/>
    <col min="20" max="20" width="8.375" style="77" customWidth="1"/>
    <col min="21" max="23" width="5.25390625" style="77" customWidth="1"/>
    <col min="24" max="24" width="8.375" style="77" customWidth="1"/>
    <col min="25" max="25" width="8.75390625" style="77" customWidth="1"/>
    <col min="26" max="26" width="5.125" style="77" customWidth="1"/>
    <col min="27" max="27" width="5.25390625" style="77" customWidth="1"/>
    <col min="28" max="28" width="6.25390625" style="77" customWidth="1"/>
    <col min="29" max="29" width="5.00390625" style="77" customWidth="1"/>
    <col min="30" max="30" width="5.125" style="77" customWidth="1"/>
    <col min="31" max="31" width="4.75390625" style="77" customWidth="1"/>
    <col min="32" max="32" width="4.875" style="77" customWidth="1"/>
    <col min="33" max="33" width="3.875" style="77" customWidth="1"/>
    <col min="34" max="34" width="4.75390625" style="77" customWidth="1"/>
    <col min="35" max="35" width="4.125" style="77" customWidth="1"/>
    <col min="36" max="36" width="4.75390625" style="77" customWidth="1"/>
    <col min="37" max="37" width="4.25390625" style="77" customWidth="1"/>
    <col min="38" max="38" width="4.375" style="77" customWidth="1"/>
    <col min="39" max="40" width="4.875" style="77" customWidth="1"/>
    <col min="41" max="42" width="4.125" style="77" customWidth="1"/>
    <col min="43" max="43" width="3.375" style="77" customWidth="1"/>
    <col min="44" max="44" width="4.875" style="77" customWidth="1"/>
    <col min="45" max="45" width="4.375" style="77" customWidth="1"/>
    <col min="46" max="46" width="4.875" style="77" customWidth="1"/>
    <col min="47" max="47" width="3.75390625" style="77" customWidth="1"/>
    <col min="48" max="48" width="5.00390625" style="77" customWidth="1"/>
    <col min="49" max="49" width="4.375" style="77" customWidth="1"/>
    <col min="50" max="50" width="4.25390625" style="77" customWidth="1"/>
    <col min="51" max="51" width="5.75390625" style="77" customWidth="1"/>
    <col min="52" max="52" width="4.75390625" style="77" customWidth="1"/>
    <col min="53" max="53" width="5.375" style="77" customWidth="1"/>
    <col min="54" max="54" width="6.125" style="77" customWidth="1"/>
    <col min="55" max="55" width="6.00390625" style="77" customWidth="1"/>
    <col min="56" max="56" width="6.25390625" style="77" customWidth="1"/>
    <col min="57" max="57" width="6.375" style="77" customWidth="1"/>
    <col min="58" max="58" width="4.375" style="77" customWidth="1"/>
    <col min="59" max="59" width="5.125" style="77" customWidth="1"/>
    <col min="60" max="16384" width="9.125" style="77" customWidth="1"/>
  </cols>
  <sheetData>
    <row r="1" spans="18:42" ht="9"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6:18" ht="12">
      <c r="F2" s="809" t="s">
        <v>624</v>
      </c>
      <c r="G2" s="809"/>
      <c r="H2" s="809"/>
      <c r="I2" s="210"/>
      <c r="R2" s="101"/>
    </row>
    <row r="3" spans="6:50" ht="12">
      <c r="F3" s="811" t="s">
        <v>625</v>
      </c>
      <c r="G3" s="811"/>
      <c r="R3" s="101"/>
      <c r="AX3" s="80"/>
    </row>
    <row r="4" spans="3:52" ht="12.75">
      <c r="C4" s="109" t="s">
        <v>626</v>
      </c>
      <c r="D4" s="91"/>
      <c r="E4" s="91"/>
      <c r="F4" s="91"/>
      <c r="G4" s="91"/>
      <c r="K4" s="109" t="s">
        <v>628</v>
      </c>
      <c r="L4" s="96"/>
      <c r="M4" s="91"/>
      <c r="N4" s="91"/>
      <c r="O4" s="91"/>
      <c r="R4" s="101"/>
      <c r="AV4" s="80"/>
      <c r="AW4" s="80"/>
      <c r="AX4" s="80"/>
      <c r="AY4" s="80"/>
      <c r="AZ4" s="80"/>
    </row>
    <row r="5" spans="3:52" ht="12">
      <c r="C5" s="113" t="s">
        <v>627</v>
      </c>
      <c r="K5" s="113" t="s">
        <v>629</v>
      </c>
      <c r="L5" s="96"/>
      <c r="R5" s="101"/>
      <c r="AV5" s="80"/>
      <c r="AW5" s="80"/>
      <c r="AX5" s="80"/>
      <c r="AY5" s="80"/>
      <c r="AZ5" s="80"/>
    </row>
    <row r="6" spans="2:52" ht="12.75" customHeight="1">
      <c r="B6" s="81"/>
      <c r="C6" s="81"/>
      <c r="D6" s="81"/>
      <c r="R6" s="101"/>
      <c r="AV6" s="80"/>
      <c r="AW6" s="80"/>
      <c r="AX6" s="80"/>
      <c r="AY6" s="80"/>
      <c r="AZ6" s="80"/>
    </row>
    <row r="7" spans="1:60" ht="69.75" customHeight="1">
      <c r="A7" s="80"/>
      <c r="B7" s="175" t="s">
        <v>214</v>
      </c>
      <c r="C7" s="176" t="s">
        <v>34</v>
      </c>
      <c r="D7" s="172" t="s">
        <v>581</v>
      </c>
      <c r="E7" s="177" t="s">
        <v>622</v>
      </c>
      <c r="F7" s="172" t="s">
        <v>582</v>
      </c>
      <c r="G7" s="177" t="s">
        <v>8</v>
      </c>
      <c r="H7" s="173" t="s">
        <v>9</v>
      </c>
      <c r="I7" s="173" t="s">
        <v>599</v>
      </c>
      <c r="J7" s="80"/>
      <c r="K7" s="174" t="s">
        <v>436</v>
      </c>
      <c r="L7" s="144" t="s">
        <v>510</v>
      </c>
      <c r="M7" s="144" t="s">
        <v>511</v>
      </c>
      <c r="N7" s="144" t="s">
        <v>512</v>
      </c>
      <c r="O7" s="144" t="s">
        <v>513</v>
      </c>
      <c r="P7" s="173" t="s">
        <v>514</v>
      </c>
      <c r="Q7" s="80"/>
      <c r="R7" s="101"/>
      <c r="AV7" s="128"/>
      <c r="AW7" s="128"/>
      <c r="AX7" s="128"/>
      <c r="AY7" s="128"/>
      <c r="AZ7" s="128"/>
      <c r="BA7" s="170"/>
      <c r="BB7" s="170"/>
      <c r="BC7" s="170"/>
      <c r="BD7" s="170"/>
      <c r="BE7" s="170"/>
      <c r="BF7" s="170"/>
      <c r="BG7" s="170"/>
      <c r="BH7" s="170"/>
    </row>
    <row r="8" spans="2:52" ht="10.5">
      <c r="B8" s="49" t="s">
        <v>456</v>
      </c>
      <c r="C8" s="85" t="s">
        <v>402</v>
      </c>
      <c r="D8" s="106">
        <v>15</v>
      </c>
      <c r="E8" s="106">
        <v>5</v>
      </c>
      <c r="F8" s="106">
        <v>757</v>
      </c>
      <c r="G8" s="106">
        <v>146</v>
      </c>
      <c r="H8" s="102">
        <f>G8/F8*100</f>
        <v>19.28665785997358</v>
      </c>
      <c r="I8" s="211">
        <f>Q8/R8*10000</f>
        <v>1.887148518588413</v>
      </c>
      <c r="J8" s="80"/>
      <c r="K8" s="107" t="s">
        <v>374</v>
      </c>
      <c r="L8" s="107">
        <v>1546</v>
      </c>
      <c r="M8" s="107">
        <v>1545</v>
      </c>
      <c r="N8" s="107">
        <v>2</v>
      </c>
      <c r="O8" s="107">
        <v>28</v>
      </c>
      <c r="P8" s="107">
        <v>14</v>
      </c>
      <c r="Q8" s="77">
        <v>1</v>
      </c>
      <c r="R8" s="55">
        <v>5299</v>
      </c>
      <c r="AV8" s="80"/>
      <c r="AW8" s="80"/>
      <c r="AX8" s="80"/>
      <c r="AY8" s="80"/>
      <c r="AZ8" s="80"/>
    </row>
    <row r="9" spans="2:52" ht="10.5">
      <c r="B9" s="49" t="s">
        <v>457</v>
      </c>
      <c r="C9" s="85" t="s">
        <v>160</v>
      </c>
      <c r="D9" s="107">
        <v>12</v>
      </c>
      <c r="E9" s="107">
        <v>4</v>
      </c>
      <c r="F9" s="107">
        <v>415</v>
      </c>
      <c r="G9" s="107">
        <v>141</v>
      </c>
      <c r="H9" s="102">
        <f>G9/F9*100</f>
        <v>33.97590361445783</v>
      </c>
      <c r="I9" s="211">
        <f>Q9/R9*10000</f>
        <v>4.964010920824026</v>
      </c>
      <c r="J9" s="80"/>
      <c r="K9" s="107" t="s">
        <v>545</v>
      </c>
      <c r="L9" s="107">
        <v>1454</v>
      </c>
      <c r="M9" s="107">
        <v>1449</v>
      </c>
      <c r="N9" s="107">
        <v>3</v>
      </c>
      <c r="O9" s="107">
        <v>34</v>
      </c>
      <c r="P9" s="107">
        <v>5</v>
      </c>
      <c r="Q9" s="77">
        <v>2</v>
      </c>
      <c r="R9" s="55">
        <v>4029</v>
      </c>
      <c r="AV9" s="80"/>
      <c r="AW9" s="80"/>
      <c r="AX9" s="80"/>
      <c r="AY9" s="80"/>
      <c r="AZ9" s="80"/>
    </row>
    <row r="10" spans="2:52" ht="10.5">
      <c r="B10" s="49" t="s">
        <v>458</v>
      </c>
      <c r="C10" s="85" t="s">
        <v>161</v>
      </c>
      <c r="D10" s="107">
        <v>10</v>
      </c>
      <c r="E10" s="107">
        <v>3</v>
      </c>
      <c r="F10" s="107">
        <v>842</v>
      </c>
      <c r="G10" s="107">
        <v>145</v>
      </c>
      <c r="H10" s="102">
        <f>G10/F10*100</f>
        <v>17.220902612826603</v>
      </c>
      <c r="I10" s="211">
        <f>Q10/R10*10000</f>
        <v>3.201024327784891</v>
      </c>
      <c r="J10" s="80"/>
      <c r="K10" s="107" t="s">
        <v>100</v>
      </c>
      <c r="L10" s="107">
        <v>1556</v>
      </c>
      <c r="M10" s="107">
        <v>1549</v>
      </c>
      <c r="N10" s="107">
        <v>0</v>
      </c>
      <c r="O10" s="107">
        <v>26</v>
      </c>
      <c r="P10" s="107">
        <v>8</v>
      </c>
      <c r="Q10" s="77">
        <v>1</v>
      </c>
      <c r="R10" s="55">
        <v>3124</v>
      </c>
      <c r="AV10" s="80"/>
      <c r="AW10" s="80"/>
      <c r="AX10" s="80"/>
      <c r="AY10" s="80"/>
      <c r="AZ10" s="80"/>
    </row>
    <row r="11" spans="2:52" ht="10.5">
      <c r="B11" s="49" t="s">
        <v>459</v>
      </c>
      <c r="C11" s="85" t="s">
        <v>162</v>
      </c>
      <c r="D11" s="107">
        <v>19</v>
      </c>
      <c r="E11" s="107">
        <v>5</v>
      </c>
      <c r="F11" s="107">
        <v>866</v>
      </c>
      <c r="G11" s="107">
        <v>234</v>
      </c>
      <c r="H11" s="102">
        <f>G11/F11*100</f>
        <v>27.02078521939954</v>
      </c>
      <c r="I11" s="211">
        <f>Q11/R11*10000</f>
        <v>2.126754572522331</v>
      </c>
      <c r="J11" s="80"/>
      <c r="K11" s="107" t="s">
        <v>196</v>
      </c>
      <c r="L11" s="107">
        <v>1742</v>
      </c>
      <c r="M11" s="107">
        <v>1741</v>
      </c>
      <c r="N11" s="107">
        <v>1</v>
      </c>
      <c r="O11" s="107">
        <v>31</v>
      </c>
      <c r="P11" s="107">
        <v>4</v>
      </c>
      <c r="Q11" s="77">
        <v>1</v>
      </c>
      <c r="R11" s="55">
        <v>4702</v>
      </c>
      <c r="AW11" s="80"/>
      <c r="AX11" s="80"/>
      <c r="AY11" s="80"/>
      <c r="AZ11" s="80"/>
    </row>
    <row r="12" spans="2:52" ht="10.5">
      <c r="B12" s="49"/>
      <c r="C12" s="85"/>
      <c r="D12" s="108"/>
      <c r="E12" s="108"/>
      <c r="F12" s="108"/>
      <c r="G12" s="108"/>
      <c r="H12" s="102"/>
      <c r="I12" s="211"/>
      <c r="J12" s="80"/>
      <c r="K12" s="107" t="s">
        <v>209</v>
      </c>
      <c r="L12" s="107">
        <v>1989</v>
      </c>
      <c r="M12" s="107">
        <v>1990</v>
      </c>
      <c r="N12" s="107">
        <v>0</v>
      </c>
      <c r="O12" s="107">
        <v>57</v>
      </c>
      <c r="P12" s="107">
        <v>6</v>
      </c>
      <c r="R12" s="55"/>
      <c r="AW12" s="80"/>
      <c r="AX12" s="80"/>
      <c r="AY12" s="80"/>
      <c r="AZ12" s="80"/>
    </row>
    <row r="13" spans="2:52" ht="10.5">
      <c r="B13" s="49" t="s">
        <v>460</v>
      </c>
      <c r="C13" s="85" t="s">
        <v>163</v>
      </c>
      <c r="D13" s="107">
        <v>16</v>
      </c>
      <c r="E13" s="107">
        <v>3</v>
      </c>
      <c r="F13" s="107">
        <v>617</v>
      </c>
      <c r="G13" s="107">
        <v>178</v>
      </c>
      <c r="H13" s="102">
        <f>G13/F13*100</f>
        <v>28.84927066450567</v>
      </c>
      <c r="I13" s="211">
        <f>Q13/R13*10000</f>
        <v>0</v>
      </c>
      <c r="J13" s="80"/>
      <c r="K13" s="107" t="s">
        <v>587</v>
      </c>
      <c r="L13" s="107">
        <v>2045</v>
      </c>
      <c r="M13" s="107">
        <v>2049</v>
      </c>
      <c r="N13" s="107">
        <v>1</v>
      </c>
      <c r="O13" s="107">
        <v>53</v>
      </c>
      <c r="P13" s="107">
        <v>6</v>
      </c>
      <c r="Q13" s="77">
        <v>0</v>
      </c>
      <c r="R13" s="55">
        <v>5677</v>
      </c>
      <c r="AW13" s="80"/>
      <c r="AX13" s="80"/>
      <c r="AY13" s="80"/>
      <c r="AZ13" s="80"/>
    </row>
    <row r="14" spans="2:52" ht="10.5">
      <c r="B14" s="49" t="s">
        <v>461</v>
      </c>
      <c r="C14" s="85" t="s">
        <v>164</v>
      </c>
      <c r="D14" s="107">
        <v>19</v>
      </c>
      <c r="E14" s="107">
        <v>5</v>
      </c>
      <c r="F14" s="107">
        <v>169</v>
      </c>
      <c r="G14" s="107">
        <v>0</v>
      </c>
      <c r="H14" s="102">
        <f>G14/F14*100</f>
        <v>0</v>
      </c>
      <c r="I14" s="211">
        <f>Q14/R14*10000</f>
        <v>10.781671159029651</v>
      </c>
      <c r="J14" s="80"/>
      <c r="K14" s="107" t="s">
        <v>610</v>
      </c>
      <c r="L14" s="107">
        <v>1946</v>
      </c>
      <c r="M14" s="107">
        <v>1950</v>
      </c>
      <c r="N14" s="107">
        <v>1</v>
      </c>
      <c r="O14" s="107">
        <v>46</v>
      </c>
      <c r="P14" s="107">
        <v>7</v>
      </c>
      <c r="Q14" s="77">
        <v>6</v>
      </c>
      <c r="R14" s="55">
        <v>5565</v>
      </c>
      <c r="AW14" s="80"/>
      <c r="AX14" s="80"/>
      <c r="AY14" s="80"/>
      <c r="AZ14" s="80"/>
    </row>
    <row r="15" spans="2:52" ht="10.5">
      <c r="B15" s="49" t="s">
        <v>249</v>
      </c>
      <c r="C15" s="85" t="s">
        <v>165</v>
      </c>
      <c r="D15" s="107">
        <v>13</v>
      </c>
      <c r="E15" s="107">
        <v>4</v>
      </c>
      <c r="F15" s="107">
        <v>714</v>
      </c>
      <c r="G15" s="107">
        <v>137</v>
      </c>
      <c r="H15" s="102">
        <f>G15/F15*100</f>
        <v>19.187675070028014</v>
      </c>
      <c r="I15" s="211">
        <f>Q15/R15*10000</f>
        <v>0</v>
      </c>
      <c r="J15" s="80"/>
      <c r="K15" s="107" t="s">
        <v>612</v>
      </c>
      <c r="L15" s="107">
        <v>2005</v>
      </c>
      <c r="M15" s="107">
        <v>2013</v>
      </c>
      <c r="N15" s="107">
        <v>1</v>
      </c>
      <c r="O15" s="107">
        <v>33</v>
      </c>
      <c r="P15" s="107">
        <v>9</v>
      </c>
      <c r="Q15" s="77">
        <v>0</v>
      </c>
      <c r="R15" s="55">
        <v>4343</v>
      </c>
      <c r="AW15" s="80"/>
      <c r="AX15" s="80"/>
      <c r="AY15" s="80"/>
      <c r="AZ15" s="80"/>
    </row>
    <row r="16" spans="2:52" ht="10.5">
      <c r="B16" s="49" t="s">
        <v>250</v>
      </c>
      <c r="C16" s="85" t="s">
        <v>166</v>
      </c>
      <c r="D16" s="107">
        <v>10</v>
      </c>
      <c r="E16" s="107">
        <v>4</v>
      </c>
      <c r="F16" s="107">
        <v>581</v>
      </c>
      <c r="G16" s="107">
        <v>252</v>
      </c>
      <c r="H16" s="102">
        <f>G16/F16*100</f>
        <v>43.373493975903614</v>
      </c>
      <c r="I16" s="211">
        <f>Q16/R16*10000</f>
        <v>0</v>
      </c>
      <c r="J16" s="80"/>
      <c r="K16" s="107" t="s">
        <v>753</v>
      </c>
      <c r="L16" s="107">
        <v>1973</v>
      </c>
      <c r="M16" s="107">
        <v>1985</v>
      </c>
      <c r="N16" s="107">
        <v>0</v>
      </c>
      <c r="O16" s="107">
        <v>39</v>
      </c>
      <c r="P16" s="107">
        <v>8</v>
      </c>
      <c r="Q16" s="77">
        <v>0</v>
      </c>
      <c r="R16" s="55">
        <v>3718</v>
      </c>
      <c r="AW16" s="80"/>
      <c r="AX16" s="80"/>
      <c r="AY16" s="80"/>
      <c r="AZ16" s="80"/>
    </row>
    <row r="17" spans="2:52" ht="10.5">
      <c r="B17" s="49"/>
      <c r="D17" s="108"/>
      <c r="E17" s="108"/>
      <c r="F17" s="108"/>
      <c r="G17" s="108"/>
      <c r="H17" s="102"/>
      <c r="I17" s="211"/>
      <c r="J17" s="80"/>
      <c r="K17" s="107" t="s">
        <v>754</v>
      </c>
      <c r="L17" s="107">
        <v>2101</v>
      </c>
      <c r="M17" s="107">
        <v>2115</v>
      </c>
      <c r="N17" s="107">
        <v>0</v>
      </c>
      <c r="O17" s="107">
        <v>39</v>
      </c>
      <c r="P17" s="107">
        <v>9</v>
      </c>
      <c r="R17" s="55"/>
      <c r="AV17" s="80"/>
      <c r="AW17" s="80"/>
      <c r="AX17" s="80"/>
      <c r="AY17" s="80"/>
      <c r="AZ17" s="80"/>
    </row>
    <row r="18" spans="2:52" ht="10.5">
      <c r="B18" s="49" t="s">
        <v>242</v>
      </c>
      <c r="C18" s="85" t="s">
        <v>167</v>
      </c>
      <c r="D18" s="107">
        <v>12</v>
      </c>
      <c r="E18" s="107">
        <v>3</v>
      </c>
      <c r="F18" s="107">
        <v>466</v>
      </c>
      <c r="G18" s="107">
        <v>100</v>
      </c>
      <c r="H18" s="102">
        <f>G18/F18*100</f>
        <v>21.45922746781116</v>
      </c>
      <c r="I18" s="211">
        <f>Q18/R18*10000</f>
        <v>2.6874496103198062</v>
      </c>
      <c r="J18" s="80"/>
      <c r="K18" s="107" t="s">
        <v>755</v>
      </c>
      <c r="L18" s="107">
        <v>2170</v>
      </c>
      <c r="M18" s="107">
        <v>2180</v>
      </c>
      <c r="N18" s="107">
        <v>1</v>
      </c>
      <c r="O18" s="107">
        <v>29</v>
      </c>
      <c r="P18" s="107">
        <v>11</v>
      </c>
      <c r="Q18" s="77">
        <v>1</v>
      </c>
      <c r="R18" s="55">
        <v>3721</v>
      </c>
      <c r="AV18" s="80"/>
      <c r="AW18" s="80"/>
      <c r="AX18" s="80"/>
      <c r="AY18" s="80"/>
      <c r="AZ18" s="80"/>
    </row>
    <row r="19" spans="2:75" ht="10.5">
      <c r="B19" s="49" t="s">
        <v>243</v>
      </c>
      <c r="C19" s="85" t="s">
        <v>168</v>
      </c>
      <c r="D19" s="107">
        <v>9</v>
      </c>
      <c r="E19" s="107">
        <v>4</v>
      </c>
      <c r="F19" s="107">
        <v>938</v>
      </c>
      <c r="G19" s="107">
        <v>452</v>
      </c>
      <c r="H19" s="102">
        <f>G19/F19*100</f>
        <v>48.18763326226013</v>
      </c>
      <c r="I19" s="211">
        <f>Q19/R19*10000</f>
        <v>2.754062241806665</v>
      </c>
      <c r="J19" s="80"/>
      <c r="K19" s="171" t="s">
        <v>764</v>
      </c>
      <c r="L19" s="171">
        <v>2037</v>
      </c>
      <c r="M19" s="171">
        <v>2051</v>
      </c>
      <c r="N19" s="171">
        <v>0</v>
      </c>
      <c r="O19" s="171">
        <v>29</v>
      </c>
      <c r="P19" s="171">
        <v>8</v>
      </c>
      <c r="Q19" s="80">
        <v>1</v>
      </c>
      <c r="R19" s="55">
        <v>3631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</row>
    <row r="20" spans="2:52" ht="10.5">
      <c r="B20" s="49" t="s">
        <v>435</v>
      </c>
      <c r="C20" s="85" t="s">
        <v>169</v>
      </c>
      <c r="D20" s="107">
        <v>11</v>
      </c>
      <c r="E20" s="107">
        <v>3</v>
      </c>
      <c r="F20" s="107">
        <v>991</v>
      </c>
      <c r="G20" s="107">
        <v>398</v>
      </c>
      <c r="H20" s="102">
        <f>G20/F20*100</f>
        <v>40.16145307769929</v>
      </c>
      <c r="I20" s="211">
        <f>Q20/R20*10000</f>
        <v>0</v>
      </c>
      <c r="J20" s="80"/>
      <c r="K20" s="107" t="s">
        <v>670</v>
      </c>
      <c r="L20" s="107">
        <v>192</v>
      </c>
      <c r="M20" s="107">
        <v>194</v>
      </c>
      <c r="N20" s="107">
        <v>0</v>
      </c>
      <c r="O20" s="107">
        <v>2</v>
      </c>
      <c r="P20" s="107">
        <v>0</v>
      </c>
      <c r="Q20" s="77">
        <v>0</v>
      </c>
      <c r="R20" s="55">
        <v>3331</v>
      </c>
      <c r="AV20" s="80"/>
      <c r="AW20" s="80"/>
      <c r="AX20" s="80"/>
      <c r="AY20" s="80"/>
      <c r="AZ20" s="80"/>
    </row>
    <row r="21" spans="2:52" ht="10.5">
      <c r="B21" s="49" t="s">
        <v>251</v>
      </c>
      <c r="C21" s="85" t="s">
        <v>170</v>
      </c>
      <c r="D21" s="107">
        <v>10</v>
      </c>
      <c r="E21" s="107">
        <v>2</v>
      </c>
      <c r="F21" s="107">
        <v>489</v>
      </c>
      <c r="G21" s="107">
        <v>128</v>
      </c>
      <c r="H21" s="102">
        <f>G21/F21*100</f>
        <v>26.1758691206544</v>
      </c>
      <c r="I21" s="211">
        <f>Q21/R21*10000</f>
        <v>9.721322099805574</v>
      </c>
      <c r="J21" s="80"/>
      <c r="K21" s="107" t="s">
        <v>676</v>
      </c>
      <c r="L21" s="107">
        <v>184</v>
      </c>
      <c r="M21" s="107">
        <v>187</v>
      </c>
      <c r="N21" s="107">
        <v>0</v>
      </c>
      <c r="O21" s="107">
        <v>4</v>
      </c>
      <c r="P21" s="107">
        <v>1</v>
      </c>
      <c r="Q21" s="77">
        <v>3</v>
      </c>
      <c r="R21" s="55">
        <v>3086</v>
      </c>
      <c r="AV21" s="80"/>
      <c r="AW21" s="80"/>
      <c r="AX21" s="80"/>
      <c r="AY21" s="80"/>
      <c r="AZ21" s="80"/>
    </row>
    <row r="22" spans="2:52" ht="10.5">
      <c r="B22" s="49"/>
      <c r="C22" s="85"/>
      <c r="D22" s="108"/>
      <c r="E22" s="108"/>
      <c r="F22" s="108"/>
      <c r="G22" s="108"/>
      <c r="H22" s="102"/>
      <c r="I22" s="211"/>
      <c r="J22" s="80"/>
      <c r="K22" s="171" t="s">
        <v>760</v>
      </c>
      <c r="L22" s="171">
        <v>154</v>
      </c>
      <c r="M22" s="171">
        <v>154</v>
      </c>
      <c r="N22" s="171">
        <v>0</v>
      </c>
      <c r="O22" s="171">
        <v>4</v>
      </c>
      <c r="P22" s="171">
        <v>0</v>
      </c>
      <c r="R22" s="55"/>
      <c r="AV22" s="80"/>
      <c r="AW22" s="80"/>
      <c r="AX22" s="80"/>
      <c r="AY22" s="80"/>
      <c r="AZ22" s="80"/>
    </row>
    <row r="23" spans="2:70" ht="10.5">
      <c r="B23" s="49" t="s">
        <v>252</v>
      </c>
      <c r="C23" s="85" t="s">
        <v>171</v>
      </c>
      <c r="D23" s="107">
        <v>10</v>
      </c>
      <c r="E23" s="107">
        <v>2</v>
      </c>
      <c r="F23" s="107">
        <v>380</v>
      </c>
      <c r="G23" s="107">
        <v>143</v>
      </c>
      <c r="H23" s="102">
        <f>G23/F23*100</f>
        <v>37.631578947368425</v>
      </c>
      <c r="I23" s="211">
        <f>Q23/R23*10000</f>
        <v>0</v>
      </c>
      <c r="J23" s="80"/>
      <c r="K23" s="107"/>
      <c r="L23" s="107"/>
      <c r="M23" s="107"/>
      <c r="N23" s="107"/>
      <c r="O23" s="107"/>
      <c r="P23" s="107"/>
      <c r="Q23" s="77">
        <v>0</v>
      </c>
      <c r="R23" s="55">
        <v>3191</v>
      </c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2:70" ht="10.5">
      <c r="B24" s="49" t="s">
        <v>253</v>
      </c>
      <c r="C24" s="85" t="s">
        <v>172</v>
      </c>
      <c r="D24" s="107">
        <v>13</v>
      </c>
      <c r="E24" s="107">
        <v>3</v>
      </c>
      <c r="F24" s="107">
        <v>287</v>
      </c>
      <c r="G24" s="107">
        <v>54</v>
      </c>
      <c r="H24" s="102">
        <f>G24/F24*100</f>
        <v>18.81533101045296</v>
      </c>
      <c r="I24" s="211">
        <f>Q24/R24*10000</f>
        <v>0</v>
      </c>
      <c r="J24" s="80"/>
      <c r="K24" s="107"/>
      <c r="L24" s="107"/>
      <c r="M24" s="107"/>
      <c r="N24" s="107"/>
      <c r="O24" s="107"/>
      <c r="P24" s="107"/>
      <c r="Q24" s="80">
        <v>0</v>
      </c>
      <c r="R24" s="55">
        <v>4220</v>
      </c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2:52" ht="10.5">
      <c r="B25" s="49" t="s">
        <v>254</v>
      </c>
      <c r="C25" s="85" t="s">
        <v>173</v>
      </c>
      <c r="D25" s="107">
        <v>15</v>
      </c>
      <c r="E25" s="107">
        <v>4</v>
      </c>
      <c r="F25" s="107">
        <v>379</v>
      </c>
      <c r="G25" s="107">
        <v>146</v>
      </c>
      <c r="H25" s="102">
        <f>G25/F25*100</f>
        <v>38.522427440633244</v>
      </c>
      <c r="I25" s="211">
        <f>Q25/R25*10000</f>
        <v>10.554089709762533</v>
      </c>
      <c r="J25" s="80"/>
      <c r="K25" s="107"/>
      <c r="L25" s="107"/>
      <c r="M25" s="107"/>
      <c r="N25" s="107"/>
      <c r="O25" s="107"/>
      <c r="P25" s="107"/>
      <c r="Q25" s="80">
        <v>6</v>
      </c>
      <c r="R25" s="55">
        <v>5685</v>
      </c>
      <c r="AV25" s="80"/>
      <c r="AW25" s="80"/>
      <c r="AX25" s="80"/>
      <c r="AY25" s="80"/>
      <c r="AZ25" s="80"/>
    </row>
    <row r="26" spans="2:52" ht="10.5">
      <c r="B26" s="49" t="s">
        <v>255</v>
      </c>
      <c r="C26" s="85" t="s">
        <v>174</v>
      </c>
      <c r="D26" s="107">
        <v>9</v>
      </c>
      <c r="E26" s="107">
        <v>2</v>
      </c>
      <c r="F26" s="107">
        <v>119</v>
      </c>
      <c r="G26" s="107">
        <v>0</v>
      </c>
      <c r="H26" s="102">
        <f>G26/F26*100</f>
        <v>0</v>
      </c>
      <c r="I26" s="211">
        <f>Q26/R26*10000</f>
        <v>3.325573661456601</v>
      </c>
      <c r="J26" s="80"/>
      <c r="K26" s="107"/>
      <c r="L26" s="107"/>
      <c r="M26" s="107"/>
      <c r="N26" s="107"/>
      <c r="O26" s="107"/>
      <c r="P26" s="107"/>
      <c r="Q26" s="77">
        <v>1</v>
      </c>
      <c r="R26" s="55">
        <v>3007</v>
      </c>
      <c r="AV26" s="80"/>
      <c r="AW26" s="80"/>
      <c r="AX26" s="80"/>
      <c r="AY26" s="80"/>
      <c r="AZ26" s="80"/>
    </row>
    <row r="27" spans="2:52" ht="10.5">
      <c r="B27" s="49"/>
      <c r="C27" s="85"/>
      <c r="H27" s="102"/>
      <c r="I27" s="211"/>
      <c r="J27" s="80"/>
      <c r="K27" s="107"/>
      <c r="L27" s="107"/>
      <c r="M27" s="107"/>
      <c r="N27" s="107"/>
      <c r="O27" s="107"/>
      <c r="P27" s="107"/>
      <c r="R27" s="55"/>
      <c r="AV27" s="80"/>
      <c r="AW27" s="80"/>
      <c r="AX27" s="80"/>
      <c r="AY27" s="80"/>
      <c r="AZ27" s="80"/>
    </row>
    <row r="28" spans="2:52" ht="10.5">
      <c r="B28" s="49" t="s">
        <v>256</v>
      </c>
      <c r="C28" s="85" t="s">
        <v>175</v>
      </c>
      <c r="D28" s="107">
        <v>7</v>
      </c>
      <c r="E28" s="107">
        <v>1</v>
      </c>
      <c r="F28" s="107">
        <v>191</v>
      </c>
      <c r="G28" s="107">
        <v>3</v>
      </c>
      <c r="H28" s="102">
        <f>G28/F28*100</f>
        <v>1.5706806282722512</v>
      </c>
      <c r="I28" s="211">
        <f>Q28/R28*10000</f>
        <v>11.90003966679889</v>
      </c>
      <c r="J28" s="80"/>
      <c r="K28" s="107"/>
      <c r="L28" s="107"/>
      <c r="M28" s="107"/>
      <c r="N28" s="107"/>
      <c r="O28" s="107"/>
      <c r="P28" s="107"/>
      <c r="Q28" s="77">
        <v>3</v>
      </c>
      <c r="R28" s="55">
        <v>2521</v>
      </c>
      <c r="AV28" s="80"/>
      <c r="AW28" s="80"/>
      <c r="AX28" s="80"/>
      <c r="AY28" s="80"/>
      <c r="AZ28" s="80"/>
    </row>
    <row r="29" spans="2:52" ht="10.5">
      <c r="B29" s="49" t="s">
        <v>77</v>
      </c>
      <c r="C29" s="85" t="s">
        <v>78</v>
      </c>
      <c r="D29" s="107">
        <v>302</v>
      </c>
      <c r="E29" s="107">
        <v>42</v>
      </c>
      <c r="F29" s="107">
        <v>9732</v>
      </c>
      <c r="G29" s="107">
        <v>2088</v>
      </c>
      <c r="H29" s="102">
        <f>G29/F29*100</f>
        <v>21.454993834771887</v>
      </c>
      <c r="I29" s="211">
        <f>Q29/R29*10000</f>
        <v>13.74603024126653</v>
      </c>
      <c r="J29" s="80"/>
      <c r="K29" s="107"/>
      <c r="L29" s="107"/>
      <c r="M29" s="107"/>
      <c r="N29" s="107"/>
      <c r="O29" s="107"/>
      <c r="P29" s="107"/>
      <c r="Q29" s="77">
        <v>29</v>
      </c>
      <c r="R29" s="55">
        <v>21097</v>
      </c>
      <c r="S29" s="80"/>
      <c r="T29" s="80"/>
      <c r="U29" s="80"/>
      <c r="V29" s="80"/>
      <c r="W29" s="80"/>
      <c r="X29" s="80"/>
      <c r="AV29" s="80"/>
      <c r="AW29" s="80"/>
      <c r="AX29" s="80"/>
      <c r="AY29" s="80"/>
      <c r="AZ29" s="80"/>
    </row>
    <row r="30" spans="2:52" ht="10.5">
      <c r="B30" s="49" t="s">
        <v>258</v>
      </c>
      <c r="C30" s="85" t="s">
        <v>177</v>
      </c>
      <c r="D30" s="107">
        <v>7</v>
      </c>
      <c r="E30" s="107">
        <v>2</v>
      </c>
      <c r="F30" s="107">
        <v>212</v>
      </c>
      <c r="G30" s="107">
        <v>24</v>
      </c>
      <c r="H30" s="102">
        <f>G30/F30*100</f>
        <v>11.320754716981133</v>
      </c>
      <c r="I30" s="211">
        <f>Q30/R30*10000</f>
        <v>8.624407072013799</v>
      </c>
      <c r="J30" s="80"/>
      <c r="K30" s="107"/>
      <c r="L30" s="107"/>
      <c r="M30" s="107"/>
      <c r="N30" s="107"/>
      <c r="O30" s="107"/>
      <c r="P30" s="107"/>
      <c r="Q30" s="80">
        <v>2</v>
      </c>
      <c r="R30" s="55">
        <v>2319</v>
      </c>
      <c r="S30" s="80"/>
      <c r="T30" s="80"/>
      <c r="U30" s="80"/>
      <c r="V30" s="80"/>
      <c r="W30" s="80"/>
      <c r="X30" s="80"/>
      <c r="AV30" s="80"/>
      <c r="AW30" s="80"/>
      <c r="AX30" s="80"/>
      <c r="AY30" s="80"/>
      <c r="AZ30" s="80"/>
    </row>
    <row r="31" spans="2:52" ht="10.5">
      <c r="B31" s="49"/>
      <c r="E31" s="82"/>
      <c r="F31" s="82"/>
      <c r="G31" s="82"/>
      <c r="H31" s="102"/>
      <c r="I31" s="211"/>
      <c r="J31" s="80"/>
      <c r="K31" s="107"/>
      <c r="L31" s="107"/>
      <c r="M31" s="107"/>
      <c r="N31" s="107"/>
      <c r="O31" s="107"/>
      <c r="P31" s="107"/>
      <c r="Q31" s="80"/>
      <c r="R31" s="169"/>
      <c r="S31" s="80"/>
      <c r="T31" s="80"/>
      <c r="U31" s="80"/>
      <c r="V31" s="80"/>
      <c r="W31" s="80"/>
      <c r="X31" s="80"/>
      <c r="AV31" s="80"/>
      <c r="AW31" s="80"/>
      <c r="AX31" s="80"/>
      <c r="AY31" s="80"/>
      <c r="AZ31" s="80"/>
    </row>
    <row r="32" spans="2:52" ht="10.5">
      <c r="B32" s="84" t="s">
        <v>140</v>
      </c>
      <c r="C32" s="87" t="s">
        <v>66</v>
      </c>
      <c r="D32" s="125">
        <f>SUM(D8:D30)</f>
        <v>519</v>
      </c>
      <c r="E32" s="125">
        <f>SUM(E8:E31)</f>
        <v>101</v>
      </c>
      <c r="F32" s="125">
        <f>SUM(F8:F31)</f>
        <v>19145</v>
      </c>
      <c r="G32" s="125">
        <f>SUM(G8:G31)</f>
        <v>4769</v>
      </c>
      <c r="H32" s="126">
        <f>G32/F32*100</f>
        <v>24.909898145729954</v>
      </c>
      <c r="I32" s="267">
        <f>Q32/R32*10000</f>
        <v>6.177790301953048</v>
      </c>
      <c r="J32" s="80"/>
      <c r="K32" s="107"/>
      <c r="L32" s="107"/>
      <c r="M32" s="107"/>
      <c r="N32" s="107"/>
      <c r="O32" s="107"/>
      <c r="P32" s="107"/>
      <c r="Q32" s="80">
        <f>SUM(Q8:Q31)</f>
        <v>57</v>
      </c>
      <c r="R32" s="97">
        <f>SUM(R8:R31)</f>
        <v>92266</v>
      </c>
      <c r="S32" s="80"/>
      <c r="T32" s="80"/>
      <c r="U32" s="80"/>
      <c r="V32" s="80"/>
      <c r="W32" s="80"/>
      <c r="X32" s="80"/>
      <c r="AV32" s="80"/>
      <c r="AW32" s="80"/>
      <c r="AX32" s="80"/>
      <c r="AY32" s="80"/>
      <c r="AZ32" s="80"/>
    </row>
    <row r="33" spans="2:52" ht="10.5">
      <c r="B33" s="258" t="s">
        <v>586</v>
      </c>
      <c r="C33" s="209"/>
      <c r="D33" s="262">
        <v>511</v>
      </c>
      <c r="E33" s="262">
        <v>103</v>
      </c>
      <c r="F33" s="262">
        <v>23146</v>
      </c>
      <c r="G33" s="262">
        <v>5981</v>
      </c>
      <c r="H33" s="266">
        <v>25.840317981508683</v>
      </c>
      <c r="I33" s="266">
        <v>5.920599379951774</v>
      </c>
      <c r="J33" s="80"/>
      <c r="K33" s="107"/>
      <c r="L33" s="107"/>
      <c r="M33" s="107"/>
      <c r="N33" s="107"/>
      <c r="O33" s="107"/>
      <c r="P33" s="107"/>
      <c r="Q33" s="80"/>
      <c r="R33" s="97"/>
      <c r="S33" s="80"/>
      <c r="T33" s="80"/>
      <c r="U33" s="80"/>
      <c r="V33" s="80"/>
      <c r="W33" s="80"/>
      <c r="X33" s="80"/>
      <c r="AV33" s="80"/>
      <c r="AW33" s="80"/>
      <c r="AX33" s="80"/>
      <c r="AY33" s="80"/>
      <c r="AZ33" s="80"/>
    </row>
    <row r="34" spans="1:52" ht="9">
      <c r="A34" s="80"/>
      <c r="B34" s="77" t="s">
        <v>116</v>
      </c>
      <c r="J34" s="80"/>
      <c r="K34" s="107"/>
      <c r="L34" s="107"/>
      <c r="M34" s="107"/>
      <c r="N34" s="107"/>
      <c r="O34" s="107"/>
      <c r="P34" s="107"/>
      <c r="Q34" s="80"/>
      <c r="R34" s="97"/>
      <c r="S34" s="80"/>
      <c r="T34" s="80"/>
      <c r="U34" s="80"/>
      <c r="V34" s="80"/>
      <c r="W34" s="80"/>
      <c r="X34" s="80"/>
      <c r="AV34" s="80"/>
      <c r="AW34" s="80"/>
      <c r="AX34" s="80"/>
      <c r="AY34" s="80"/>
      <c r="AZ34" s="80"/>
    </row>
    <row r="35" spans="2:52" ht="9">
      <c r="B35" s="79" t="s">
        <v>117</v>
      </c>
      <c r="C35" s="79"/>
      <c r="D35" s="79"/>
      <c r="E35" s="79"/>
      <c r="F35" s="79"/>
      <c r="G35" s="79"/>
      <c r="H35" s="79"/>
      <c r="I35" s="79"/>
      <c r="J35" s="80"/>
      <c r="K35" s="107"/>
      <c r="L35" s="107"/>
      <c r="M35" s="107"/>
      <c r="N35" s="107"/>
      <c r="O35" s="107"/>
      <c r="P35" s="107"/>
      <c r="Q35" s="80"/>
      <c r="R35" s="97"/>
      <c r="S35" s="80"/>
      <c r="T35" s="80"/>
      <c r="U35" s="80"/>
      <c r="V35" s="80"/>
      <c r="W35" s="80"/>
      <c r="X35" s="80"/>
      <c r="AV35" s="80"/>
      <c r="AW35" s="80"/>
      <c r="AX35" s="80"/>
      <c r="AY35" s="80"/>
      <c r="AZ35" s="80"/>
    </row>
    <row r="36" spans="2:52" ht="9">
      <c r="B36" s="79"/>
      <c r="C36" s="79"/>
      <c r="D36" s="79"/>
      <c r="E36" s="79"/>
      <c r="F36" s="79"/>
      <c r="G36" s="79"/>
      <c r="H36" s="79"/>
      <c r="I36" s="79"/>
      <c r="K36" s="107"/>
      <c r="L36" s="107"/>
      <c r="M36" s="107"/>
      <c r="N36" s="107"/>
      <c r="O36" s="107"/>
      <c r="P36" s="107"/>
      <c r="Q36" s="80"/>
      <c r="R36" s="97"/>
      <c r="S36" s="80"/>
      <c r="T36" s="80"/>
      <c r="U36" s="80"/>
      <c r="V36" s="80"/>
      <c r="W36" s="80"/>
      <c r="X36" s="80"/>
      <c r="AV36" s="80"/>
      <c r="AW36" s="80"/>
      <c r="AX36" s="80"/>
      <c r="AY36" s="80"/>
      <c r="AZ36" s="80"/>
    </row>
    <row r="37" spans="2:52" ht="9">
      <c r="B37" s="77" t="s">
        <v>118</v>
      </c>
      <c r="K37" s="107"/>
      <c r="L37" s="107"/>
      <c r="M37" s="107"/>
      <c r="N37" s="107"/>
      <c r="O37" s="107"/>
      <c r="P37" s="107"/>
      <c r="Q37" s="80"/>
      <c r="R37" s="97"/>
      <c r="S37" s="80"/>
      <c r="T37" s="80"/>
      <c r="U37" s="80"/>
      <c r="V37" s="80"/>
      <c r="W37" s="80"/>
      <c r="X37" s="80"/>
      <c r="AV37" s="80"/>
      <c r="AW37" s="80"/>
      <c r="AX37" s="80"/>
      <c r="AY37" s="80"/>
      <c r="AZ37" s="80"/>
    </row>
    <row r="38" spans="2:52" ht="9">
      <c r="B38" s="77" t="s">
        <v>382</v>
      </c>
      <c r="K38" s="107"/>
      <c r="L38" s="107"/>
      <c r="M38" s="107"/>
      <c r="N38" s="107"/>
      <c r="O38" s="107"/>
      <c r="P38" s="107"/>
      <c r="Q38" s="80"/>
      <c r="R38" s="97"/>
      <c r="S38" s="80"/>
      <c r="T38" s="80"/>
      <c r="U38" s="80"/>
      <c r="V38" s="80"/>
      <c r="W38" s="80"/>
      <c r="X38" s="80"/>
      <c r="AV38" s="80"/>
      <c r="AW38" s="80"/>
      <c r="AX38" s="80"/>
      <c r="AY38" s="80"/>
      <c r="AZ38" s="80"/>
    </row>
    <row r="39" spans="4:52" ht="9">
      <c r="D39" s="80"/>
      <c r="E39" s="80"/>
      <c r="F39" s="80"/>
      <c r="G39" s="80"/>
      <c r="H39" s="80"/>
      <c r="I39" s="80"/>
      <c r="J39" s="80"/>
      <c r="K39" s="107"/>
      <c r="L39" s="107"/>
      <c r="M39" s="107"/>
      <c r="N39" s="107"/>
      <c r="O39" s="107"/>
      <c r="P39" s="107"/>
      <c r="Q39" s="80"/>
      <c r="R39" s="97"/>
      <c r="S39" s="80"/>
      <c r="T39" s="80"/>
      <c r="U39" s="80"/>
      <c r="V39" s="80"/>
      <c r="W39" s="80"/>
      <c r="X39" s="80"/>
      <c r="AV39" s="80"/>
      <c r="AW39" s="80"/>
      <c r="AX39" s="80"/>
      <c r="AY39" s="80"/>
      <c r="AZ39" s="80"/>
    </row>
    <row r="40" spans="4:52" ht="9">
      <c r="D40" s="168"/>
      <c r="E40" s="168"/>
      <c r="F40" s="168"/>
      <c r="G40" s="168"/>
      <c r="H40" s="232"/>
      <c r="I40" s="211"/>
      <c r="J40" s="80"/>
      <c r="K40" s="107"/>
      <c r="L40" s="107"/>
      <c r="M40" s="107"/>
      <c r="N40" s="107"/>
      <c r="O40" s="107"/>
      <c r="P40" s="107"/>
      <c r="Q40" s="80"/>
      <c r="R40" s="97"/>
      <c r="S40" s="97"/>
      <c r="T40" s="97"/>
      <c r="U40" s="97"/>
      <c r="V40" s="97"/>
      <c r="W40" s="97"/>
      <c r="X40" s="102"/>
      <c r="Y40" s="102"/>
      <c r="Z40" s="102"/>
      <c r="AA40" s="102"/>
      <c r="AB40" s="102"/>
      <c r="AC40" s="102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2:52" ht="9">
      <c r="B41" s="82"/>
      <c r="C41" s="82"/>
      <c r="D41" s="82"/>
      <c r="E41" s="82"/>
      <c r="F41" s="82"/>
      <c r="G41" s="82"/>
      <c r="H41" s="82"/>
      <c r="I41" s="82"/>
      <c r="J41" s="89"/>
      <c r="K41" s="107"/>
      <c r="L41" s="107"/>
      <c r="M41" s="107"/>
      <c r="N41" s="107"/>
      <c r="O41" s="107"/>
      <c r="P41" s="107"/>
      <c r="Q41" s="80"/>
      <c r="R41" s="97"/>
      <c r="S41" s="97"/>
      <c r="T41" s="97"/>
      <c r="U41" s="97"/>
      <c r="V41" s="97"/>
      <c r="W41" s="97"/>
      <c r="X41" s="102"/>
      <c r="Y41" s="102"/>
      <c r="Z41" s="102"/>
      <c r="AA41" s="102"/>
      <c r="AB41" s="102"/>
      <c r="AC41" s="102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0:52" ht="9">
      <c r="J42" s="82"/>
      <c r="K42" s="107"/>
      <c r="L42" s="107"/>
      <c r="M42" s="107"/>
      <c r="N42" s="107"/>
      <c r="O42" s="107"/>
      <c r="P42" s="107"/>
      <c r="Q42" s="90"/>
      <c r="R42" s="97"/>
      <c r="S42" s="97"/>
      <c r="T42" s="97"/>
      <c r="U42" s="97"/>
      <c r="V42" s="97"/>
      <c r="W42" s="97"/>
      <c r="X42" s="102"/>
      <c r="Y42" s="102"/>
      <c r="Z42" s="102"/>
      <c r="AA42" s="102"/>
      <c r="AB42" s="102"/>
      <c r="AC42" s="102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1:52" ht="9">
      <c r="K43" s="107"/>
      <c r="L43" s="107"/>
      <c r="M43" s="107"/>
      <c r="N43" s="107"/>
      <c r="O43" s="107"/>
      <c r="P43" s="107"/>
      <c r="Q43" s="88"/>
      <c r="R43" s="102"/>
      <c r="S43" s="102"/>
      <c r="T43" s="102"/>
      <c r="U43" s="102"/>
      <c r="V43" s="102"/>
      <c r="W43" s="102"/>
      <c r="X43" s="102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82"/>
      <c r="AR43" s="82"/>
      <c r="AS43" s="82"/>
      <c r="AT43" s="82"/>
      <c r="AU43" s="82"/>
      <c r="AV43" s="82"/>
      <c r="AW43" s="80"/>
      <c r="AX43" s="80"/>
      <c r="AY43" s="80"/>
      <c r="AZ43" s="80"/>
    </row>
    <row r="44" spans="18:52" ht="9">
      <c r="R44" s="101"/>
      <c r="S44" s="101"/>
      <c r="T44" s="101"/>
      <c r="U44" s="101"/>
      <c r="V44" s="101"/>
      <c r="W44" s="101"/>
      <c r="X44" s="102"/>
      <c r="Y44" s="102"/>
      <c r="Z44" s="102"/>
      <c r="AA44" s="102"/>
      <c r="AB44" s="102"/>
      <c r="AC44" s="102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1:52" ht="9">
      <c r="K45" s="107"/>
      <c r="L45" s="107"/>
      <c r="M45" s="107"/>
      <c r="N45" s="107"/>
      <c r="O45" s="107"/>
      <c r="P45" s="107"/>
      <c r="R45" s="101"/>
      <c r="S45" s="101"/>
      <c r="T45" s="101"/>
      <c r="U45" s="101"/>
      <c r="V45" s="101"/>
      <c r="W45" s="101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2:52" ht="9">
      <c r="B46" s="82"/>
      <c r="C46" s="82"/>
      <c r="D46" s="82"/>
      <c r="E46" s="82"/>
      <c r="F46" s="82"/>
      <c r="G46" s="82"/>
      <c r="H46" s="82"/>
      <c r="I46" s="82"/>
      <c r="K46" s="107"/>
      <c r="L46" s="107"/>
      <c r="M46" s="107"/>
      <c r="N46" s="107"/>
      <c r="O46" s="107"/>
      <c r="P46" s="107"/>
      <c r="R46" s="101"/>
      <c r="S46" s="101"/>
      <c r="T46" s="101"/>
      <c r="U46" s="101"/>
      <c r="V46" s="101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82"/>
      <c r="AR46" s="82"/>
      <c r="AS46" s="82"/>
      <c r="AT46" s="82"/>
      <c r="AU46" s="82"/>
      <c r="AV46" s="82"/>
      <c r="AW46" s="80"/>
      <c r="AX46" s="80"/>
      <c r="AY46" s="80"/>
      <c r="AZ46" s="80"/>
    </row>
    <row r="47" spans="1:52" ht="9.75" customHeight="1">
      <c r="A47" s="82"/>
      <c r="J47" s="82"/>
      <c r="K47" s="82"/>
      <c r="L47" s="82"/>
      <c r="M47" s="82"/>
      <c r="N47" s="82"/>
      <c r="O47" s="82"/>
      <c r="P47" s="82"/>
      <c r="Q47" s="82"/>
      <c r="R47" s="810">
        <v>51</v>
      </c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810"/>
      <c r="AD47" s="810"/>
      <c r="AE47" s="810"/>
      <c r="AF47" s="810"/>
      <c r="AG47" s="810"/>
      <c r="AH47" s="810"/>
      <c r="AI47" s="810"/>
      <c r="AJ47" s="810"/>
      <c r="AK47" s="810"/>
      <c r="AL47" s="810"/>
      <c r="AM47" s="810"/>
      <c r="AN47" s="810"/>
      <c r="AO47" s="810"/>
      <c r="AP47" s="810"/>
      <c r="AQ47" s="82"/>
      <c r="AR47" s="82"/>
      <c r="AS47" s="82"/>
      <c r="AT47" s="82"/>
      <c r="AU47" s="82"/>
      <c r="AV47" s="82"/>
      <c r="AW47" s="82"/>
      <c r="AX47" s="82"/>
      <c r="AY47" s="80"/>
      <c r="AZ47" s="80"/>
    </row>
    <row r="48" spans="24:52" ht="9"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24:52" ht="9"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0:52" ht="9"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24:52" ht="9">
      <c r="X51" s="812"/>
      <c r="Y51" s="812"/>
      <c r="Z51" s="812"/>
      <c r="AA51" s="812"/>
      <c r="AB51" s="812"/>
      <c r="AC51" s="813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ht="9">
      <c r="AN52" s="77" t="s">
        <v>383</v>
      </c>
    </row>
    <row r="53" spans="48:52" ht="9">
      <c r="AV53" s="77" t="s">
        <v>383</v>
      </c>
      <c r="AX53" s="77" t="s">
        <v>383</v>
      </c>
      <c r="AZ53" s="77" t="s">
        <v>383</v>
      </c>
    </row>
    <row r="76" ht="9">
      <c r="E76" s="104"/>
    </row>
    <row r="79" ht="9">
      <c r="E79" s="77" t="s">
        <v>11</v>
      </c>
    </row>
    <row r="80" ht="9">
      <c r="E80" s="77" t="s">
        <v>382</v>
      </c>
    </row>
    <row r="89" ht="9">
      <c r="G89" s="82"/>
    </row>
    <row r="95" spans="2:9" ht="9">
      <c r="B95" s="82"/>
      <c r="C95" s="82"/>
      <c r="D95" s="82"/>
      <c r="E95" s="82"/>
      <c r="F95" s="82"/>
      <c r="G95" s="82"/>
      <c r="H95" s="82"/>
      <c r="I95" s="82"/>
    </row>
    <row r="96" spans="1:17" ht="9">
      <c r="A96" s="82">
        <v>49</v>
      </c>
      <c r="J96" s="82"/>
      <c r="K96" s="82"/>
      <c r="L96" s="82"/>
      <c r="M96" s="82"/>
      <c r="N96" s="82"/>
      <c r="O96" s="82"/>
      <c r="P96" s="82"/>
      <c r="Q96" s="82"/>
    </row>
  </sheetData>
  <sheetProtection/>
  <mergeCells count="4">
    <mergeCell ref="F2:H2"/>
    <mergeCell ref="R47:AP47"/>
    <mergeCell ref="F3:G3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&amp;R&amp;8&amp;UБүлэг 2.Эрүүл мэнд</oddHeader>
    <oddFooter xml:space="preserve">&amp;R&amp;18 8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">
      <c r="A2" s="77"/>
      <c r="B2" s="77"/>
      <c r="C2" s="77"/>
      <c r="D2" s="77"/>
      <c r="E2" s="77"/>
      <c r="F2" s="109" t="s">
        <v>630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">
      <c r="A3" s="77"/>
      <c r="B3" s="77"/>
      <c r="C3" s="77"/>
      <c r="D3" s="77"/>
      <c r="E3" s="77"/>
      <c r="F3" s="109" t="s">
        <v>645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4" ht="18" customHeight="1">
      <c r="A6" s="77"/>
      <c r="B6" s="824" t="s">
        <v>214</v>
      </c>
      <c r="C6" s="827" t="s">
        <v>570</v>
      </c>
      <c r="D6" s="830" t="s">
        <v>386</v>
      </c>
      <c r="E6" s="831"/>
      <c r="F6" s="831"/>
      <c r="G6" s="817" t="s">
        <v>312</v>
      </c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</row>
    <row r="7" spans="1:29" ht="31.5" customHeight="1">
      <c r="A7" s="77"/>
      <c r="B7" s="825"/>
      <c r="C7" s="828"/>
      <c r="D7" s="832" t="s">
        <v>387</v>
      </c>
      <c r="E7" s="833"/>
      <c r="F7" s="834"/>
      <c r="G7" s="817" t="s">
        <v>604</v>
      </c>
      <c r="H7" s="818"/>
      <c r="I7" s="820"/>
      <c r="J7" s="814" t="s">
        <v>605</v>
      </c>
      <c r="K7" s="815"/>
      <c r="L7" s="816"/>
      <c r="M7" s="821" t="s">
        <v>750</v>
      </c>
      <c r="N7" s="822"/>
      <c r="O7" s="823"/>
      <c r="P7" s="821" t="s">
        <v>606</v>
      </c>
      <c r="Q7" s="822"/>
      <c r="R7" s="823"/>
      <c r="S7" s="817" t="s">
        <v>607</v>
      </c>
      <c r="T7" s="818"/>
      <c r="U7" s="819"/>
      <c r="V7" s="817" t="s">
        <v>608</v>
      </c>
      <c r="W7" s="818"/>
      <c r="X7" s="819"/>
      <c r="AA7" s="814"/>
      <c r="AB7" s="815"/>
      <c r="AC7" s="816"/>
    </row>
    <row r="8" spans="1:32" ht="68.25" customHeight="1">
      <c r="A8" s="77"/>
      <c r="B8" s="826"/>
      <c r="C8" s="829"/>
      <c r="D8" s="144" t="s">
        <v>22</v>
      </c>
      <c r="E8" s="144" t="s">
        <v>23</v>
      </c>
      <c r="F8" s="144" t="s">
        <v>24</v>
      </c>
      <c r="G8" s="144" t="s">
        <v>22</v>
      </c>
      <c r="H8" s="144" t="s">
        <v>23</v>
      </c>
      <c r="I8" s="144" t="s">
        <v>24</v>
      </c>
      <c r="J8" s="144" t="s">
        <v>22</v>
      </c>
      <c r="K8" s="144" t="s">
        <v>23</v>
      </c>
      <c r="L8" s="144" t="s">
        <v>24</v>
      </c>
      <c r="M8" s="144" t="s">
        <v>22</v>
      </c>
      <c r="N8" s="144" t="s">
        <v>23</v>
      </c>
      <c r="O8" s="144" t="s">
        <v>24</v>
      </c>
      <c r="P8" s="144" t="s">
        <v>22</v>
      </c>
      <c r="Q8" s="144" t="s">
        <v>23</v>
      </c>
      <c r="R8" s="144" t="s">
        <v>24</v>
      </c>
      <c r="S8" s="141" t="s">
        <v>22</v>
      </c>
      <c r="T8" s="138" t="s">
        <v>23</v>
      </c>
      <c r="U8" s="137" t="s">
        <v>24</v>
      </c>
      <c r="V8" s="141" t="s">
        <v>22</v>
      </c>
      <c r="W8" s="138" t="s">
        <v>23</v>
      </c>
      <c r="X8" s="137" t="s">
        <v>24</v>
      </c>
      <c r="Y8" s="73"/>
      <c r="Z8" s="73"/>
      <c r="AA8" s="73"/>
      <c r="AB8" s="73"/>
      <c r="AC8" s="73"/>
      <c r="AD8" s="73"/>
      <c r="AE8" s="73"/>
      <c r="AF8" s="73"/>
    </row>
    <row r="9" spans="1:24" ht="10.5">
      <c r="A9" s="77"/>
      <c r="B9" s="49" t="s">
        <v>456</v>
      </c>
      <c r="C9" s="83" t="s">
        <v>402</v>
      </c>
      <c r="D9" s="49">
        <f>G9+J9+M9+P9+S9+V9</f>
        <v>59</v>
      </c>
      <c r="E9" s="49">
        <f>H9+K9+N9+Q9+T9+W9</f>
        <v>59</v>
      </c>
      <c r="F9" s="98">
        <f>E9/D9*100</f>
        <v>100</v>
      </c>
      <c r="G9" s="49">
        <v>14</v>
      </c>
      <c r="H9" s="49">
        <v>14</v>
      </c>
      <c r="I9" s="98">
        <f>H9/G9*100</f>
        <v>100</v>
      </c>
      <c r="J9" s="49">
        <v>2</v>
      </c>
      <c r="K9" s="49">
        <v>2</v>
      </c>
      <c r="L9" s="98">
        <f>K9/J9*100</f>
        <v>100</v>
      </c>
      <c r="M9" s="49">
        <v>10</v>
      </c>
      <c r="N9" s="49">
        <v>10</v>
      </c>
      <c r="O9" s="98">
        <f>N9/M9*100</f>
        <v>100</v>
      </c>
      <c r="P9" s="49">
        <v>11</v>
      </c>
      <c r="Q9" s="49">
        <v>11</v>
      </c>
      <c r="R9" s="98">
        <f>Q9/P9*100</f>
        <v>100</v>
      </c>
      <c r="S9" s="49">
        <v>8</v>
      </c>
      <c r="T9" s="49">
        <v>8</v>
      </c>
      <c r="U9" s="98">
        <f>T9/S9*100</f>
        <v>100</v>
      </c>
      <c r="V9" s="49">
        <v>14</v>
      </c>
      <c r="W9" s="49">
        <v>14</v>
      </c>
      <c r="X9" s="98">
        <f>W9/V9*100</f>
        <v>100</v>
      </c>
    </row>
    <row r="10" spans="1:24" ht="10.5">
      <c r="A10" s="77"/>
      <c r="B10" s="49" t="s">
        <v>457</v>
      </c>
      <c r="C10" s="83" t="s">
        <v>160</v>
      </c>
      <c r="D10" s="49">
        <f aca="true" t="shared" si="0" ref="D10:D31">G10+J10+M10+P10+S10+V10</f>
        <v>35</v>
      </c>
      <c r="E10" s="49">
        <f aca="true" t="shared" si="1" ref="E10:E31">H10+K10+N10+Q10+T10+W10</f>
        <v>35</v>
      </c>
      <c r="F10" s="99">
        <f>E10/D10*100</f>
        <v>100</v>
      </c>
      <c r="G10" s="49">
        <v>6</v>
      </c>
      <c r="H10" s="49">
        <v>6</v>
      </c>
      <c r="I10" s="99">
        <f>H10/G10*100</f>
        <v>100</v>
      </c>
      <c r="J10" s="49">
        <v>1</v>
      </c>
      <c r="K10" s="49">
        <v>1</v>
      </c>
      <c r="L10" s="99">
        <f>K11/J11*100</f>
        <v>100</v>
      </c>
      <c r="M10" s="49">
        <v>12</v>
      </c>
      <c r="N10" s="49">
        <v>12</v>
      </c>
      <c r="O10" s="99">
        <f>N10/M10*100</f>
        <v>100</v>
      </c>
      <c r="P10" s="49">
        <v>4</v>
      </c>
      <c r="Q10" s="49">
        <v>4</v>
      </c>
      <c r="R10" s="99">
        <f>Q10/P10*100</f>
        <v>100</v>
      </c>
      <c r="S10" s="49">
        <v>6</v>
      </c>
      <c r="T10" s="49">
        <v>6</v>
      </c>
      <c r="U10" s="99">
        <f>T10/S10*100</f>
        <v>100</v>
      </c>
      <c r="V10" s="49">
        <v>6</v>
      </c>
      <c r="W10" s="49">
        <v>6</v>
      </c>
      <c r="X10" s="99">
        <f>W10/V10*100</f>
        <v>100</v>
      </c>
    </row>
    <row r="11" spans="1:24" ht="10.5">
      <c r="A11" s="77"/>
      <c r="B11" s="49" t="s">
        <v>458</v>
      </c>
      <c r="C11" s="83" t="s">
        <v>161</v>
      </c>
      <c r="D11" s="49">
        <f t="shared" si="0"/>
        <v>35</v>
      </c>
      <c r="E11" s="49">
        <f t="shared" si="1"/>
        <v>35</v>
      </c>
      <c r="F11" s="99">
        <f>E11/D11*100</f>
        <v>100</v>
      </c>
      <c r="G11" s="49">
        <v>6</v>
      </c>
      <c r="H11" s="49">
        <v>6</v>
      </c>
      <c r="I11" s="99">
        <f>H11/G11*100</f>
        <v>100</v>
      </c>
      <c r="J11" s="49">
        <v>6</v>
      </c>
      <c r="K11" s="49">
        <v>6</v>
      </c>
      <c r="L11" s="99">
        <f>K12/J12*100</f>
        <v>100</v>
      </c>
      <c r="M11" s="49">
        <v>3</v>
      </c>
      <c r="N11" s="49">
        <v>3</v>
      </c>
      <c r="O11" s="99">
        <f>N11/M11*100</f>
        <v>100</v>
      </c>
      <c r="P11" s="49">
        <v>7</v>
      </c>
      <c r="Q11" s="49">
        <v>7</v>
      </c>
      <c r="R11" s="99">
        <f>Q11/P11*100</f>
        <v>100</v>
      </c>
      <c r="S11" s="49">
        <v>7</v>
      </c>
      <c r="T11" s="49">
        <v>7</v>
      </c>
      <c r="U11" s="99">
        <f>T11/S11*100</f>
        <v>100</v>
      </c>
      <c r="V11" s="49">
        <v>6</v>
      </c>
      <c r="W11" s="49">
        <v>6</v>
      </c>
      <c r="X11" s="99">
        <f>W11/V11*100</f>
        <v>100</v>
      </c>
    </row>
    <row r="12" spans="1:24" ht="10.5">
      <c r="A12" s="77"/>
      <c r="B12" s="49" t="s">
        <v>459</v>
      </c>
      <c r="C12" s="83" t="s">
        <v>162</v>
      </c>
      <c r="D12" s="49">
        <f t="shared" si="0"/>
        <v>37</v>
      </c>
      <c r="E12" s="49">
        <f t="shared" si="1"/>
        <v>37</v>
      </c>
      <c r="F12" s="99">
        <f>E12/D12*100</f>
        <v>100</v>
      </c>
      <c r="G12" s="49">
        <v>7</v>
      </c>
      <c r="H12" s="49">
        <v>7</v>
      </c>
      <c r="I12" s="99">
        <f>H12/G12*100</f>
        <v>100</v>
      </c>
      <c r="J12" s="49">
        <v>2</v>
      </c>
      <c r="K12" s="49">
        <v>2</v>
      </c>
      <c r="L12" s="99">
        <f>K12/J12*100</f>
        <v>100</v>
      </c>
      <c r="M12" s="49">
        <v>3</v>
      </c>
      <c r="N12" s="49">
        <v>3</v>
      </c>
      <c r="O12" s="99">
        <f>N12/M12*100</f>
        <v>100</v>
      </c>
      <c r="P12" s="49">
        <v>9</v>
      </c>
      <c r="Q12" s="49">
        <v>9</v>
      </c>
      <c r="R12" s="99">
        <f>Q12/P12*100</f>
        <v>100</v>
      </c>
      <c r="S12" s="49">
        <v>9</v>
      </c>
      <c r="T12" s="49">
        <v>9</v>
      </c>
      <c r="U12" s="99">
        <f>T12/S12*100</f>
        <v>100</v>
      </c>
      <c r="V12" s="49">
        <v>7</v>
      </c>
      <c r="W12" s="49">
        <v>7</v>
      </c>
      <c r="X12" s="99">
        <f>W12/V12*100</f>
        <v>100</v>
      </c>
    </row>
    <row r="13" spans="1:24" ht="10.5">
      <c r="A13" s="77"/>
      <c r="B13" s="49"/>
      <c r="C13" s="8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7"/>
      <c r="B14" s="49" t="s">
        <v>460</v>
      </c>
      <c r="C14" s="83" t="s">
        <v>163</v>
      </c>
      <c r="D14" s="49">
        <f t="shared" si="0"/>
        <v>53</v>
      </c>
      <c r="E14" s="49">
        <f t="shared" si="1"/>
        <v>53</v>
      </c>
      <c r="F14" s="99">
        <f>E14/D14*100</f>
        <v>100</v>
      </c>
      <c r="G14" s="49">
        <v>5</v>
      </c>
      <c r="H14" s="49">
        <v>5</v>
      </c>
      <c r="I14" s="99">
        <f>H14/G14*100</f>
        <v>100</v>
      </c>
      <c r="J14" s="49">
        <v>5</v>
      </c>
      <c r="K14" s="49">
        <v>5</v>
      </c>
      <c r="L14" s="99">
        <f>K14/J14*100</f>
        <v>100</v>
      </c>
      <c r="M14" s="49">
        <v>16</v>
      </c>
      <c r="N14" s="49">
        <v>16</v>
      </c>
      <c r="O14" s="99">
        <f>N14/M14*100</f>
        <v>100</v>
      </c>
      <c r="P14" s="49">
        <v>15</v>
      </c>
      <c r="Q14" s="49">
        <v>15</v>
      </c>
      <c r="R14" s="99">
        <f>Q14/P14*100</f>
        <v>100</v>
      </c>
      <c r="S14" s="49">
        <v>7</v>
      </c>
      <c r="T14" s="49">
        <v>7</v>
      </c>
      <c r="U14" s="99">
        <f>T14/S14*100</f>
        <v>100</v>
      </c>
      <c r="V14" s="49">
        <v>5</v>
      </c>
      <c r="W14" s="49">
        <v>5</v>
      </c>
      <c r="X14" s="99">
        <f>W14/V14*100</f>
        <v>100</v>
      </c>
    </row>
    <row r="15" spans="1:24" ht="10.5">
      <c r="A15" s="77"/>
      <c r="B15" s="49" t="s">
        <v>461</v>
      </c>
      <c r="C15" s="83" t="s">
        <v>164</v>
      </c>
      <c r="D15" s="49">
        <f t="shared" si="0"/>
        <v>72</v>
      </c>
      <c r="E15" s="49">
        <f t="shared" si="1"/>
        <v>70</v>
      </c>
      <c r="F15" s="99">
        <f>E15/D15*100</f>
        <v>97.22222222222221</v>
      </c>
      <c r="G15" s="49">
        <v>12</v>
      </c>
      <c r="H15" s="49">
        <v>12</v>
      </c>
      <c r="I15" s="99">
        <f>H15/G15*100</f>
        <v>100</v>
      </c>
      <c r="J15" s="49">
        <v>9</v>
      </c>
      <c r="K15" s="49">
        <v>9</v>
      </c>
      <c r="L15" s="99">
        <f>K15/J15*100</f>
        <v>100</v>
      </c>
      <c r="M15" s="49">
        <v>14</v>
      </c>
      <c r="N15" s="49">
        <v>14</v>
      </c>
      <c r="O15" s="99">
        <f>N15/M15*100</f>
        <v>100</v>
      </c>
      <c r="P15" s="49">
        <v>11</v>
      </c>
      <c r="Q15" s="49">
        <v>11</v>
      </c>
      <c r="R15" s="99">
        <f>Q15/P15*100</f>
        <v>100</v>
      </c>
      <c r="S15" s="49">
        <v>14</v>
      </c>
      <c r="T15" s="49">
        <v>12</v>
      </c>
      <c r="U15" s="99">
        <f>T15/S15*100</f>
        <v>85.71428571428571</v>
      </c>
      <c r="V15" s="49">
        <v>12</v>
      </c>
      <c r="W15" s="49">
        <v>12</v>
      </c>
      <c r="X15" s="99">
        <f>W15/V15*100</f>
        <v>100</v>
      </c>
    </row>
    <row r="16" spans="1:24" ht="10.5">
      <c r="A16" s="77"/>
      <c r="B16" s="49" t="s">
        <v>249</v>
      </c>
      <c r="C16" s="83" t="s">
        <v>165</v>
      </c>
      <c r="D16" s="49">
        <f t="shared" si="0"/>
        <v>34</v>
      </c>
      <c r="E16" s="49">
        <f t="shared" si="1"/>
        <v>34</v>
      </c>
      <c r="F16" s="99">
        <f>E16/D16*100</f>
        <v>100</v>
      </c>
      <c r="G16" s="49">
        <v>7</v>
      </c>
      <c r="H16" s="49">
        <v>7</v>
      </c>
      <c r="I16" s="99">
        <f>H16/G16*100</f>
        <v>100</v>
      </c>
      <c r="J16" s="49">
        <v>3</v>
      </c>
      <c r="K16" s="49">
        <v>3</v>
      </c>
      <c r="L16" s="99">
        <f>K16/J16*100</f>
        <v>100</v>
      </c>
      <c r="M16" s="49">
        <v>5</v>
      </c>
      <c r="N16" s="49">
        <v>5</v>
      </c>
      <c r="O16" s="99">
        <f>N16/M16*100</f>
        <v>100</v>
      </c>
      <c r="P16" s="49">
        <v>6</v>
      </c>
      <c r="Q16" s="49">
        <v>6</v>
      </c>
      <c r="R16" s="99">
        <f>Q16/P16*100</f>
        <v>100</v>
      </c>
      <c r="S16" s="49">
        <v>6</v>
      </c>
      <c r="T16" s="49">
        <v>6</v>
      </c>
      <c r="U16" s="99">
        <f>T16/S16*100</f>
        <v>100</v>
      </c>
      <c r="V16" s="49">
        <v>7</v>
      </c>
      <c r="W16" s="49">
        <v>7</v>
      </c>
      <c r="X16" s="99">
        <f>W16/V16*100</f>
        <v>100</v>
      </c>
    </row>
    <row r="17" spans="1:24" ht="10.5">
      <c r="A17" s="77"/>
      <c r="B17" s="49" t="s">
        <v>250</v>
      </c>
      <c r="C17" s="83" t="s">
        <v>166</v>
      </c>
      <c r="D17" s="49">
        <f t="shared" si="0"/>
        <v>31</v>
      </c>
      <c r="E17" s="49">
        <f t="shared" si="1"/>
        <v>29</v>
      </c>
      <c r="F17" s="99">
        <f>E17/D17*100</f>
        <v>93.54838709677419</v>
      </c>
      <c r="G17" s="49">
        <v>6</v>
      </c>
      <c r="H17" s="49">
        <v>6</v>
      </c>
      <c r="I17" s="99">
        <f>H17/G17*100</f>
        <v>100</v>
      </c>
      <c r="J17" s="49">
        <v>1</v>
      </c>
      <c r="K17" s="49">
        <v>1</v>
      </c>
      <c r="L17" s="99">
        <f>K17/J17*100</f>
        <v>100</v>
      </c>
      <c r="M17" s="49">
        <v>3</v>
      </c>
      <c r="N17" s="49">
        <v>3</v>
      </c>
      <c r="O17" s="99">
        <f>N17/M17*100</f>
        <v>100</v>
      </c>
      <c r="P17" s="49">
        <v>9</v>
      </c>
      <c r="Q17" s="49">
        <v>9</v>
      </c>
      <c r="R17" s="99">
        <f>Q17/P17*100</f>
        <v>100</v>
      </c>
      <c r="S17" s="49">
        <v>6</v>
      </c>
      <c r="T17" s="49">
        <v>4</v>
      </c>
      <c r="U17" s="99">
        <f>T17/S17*100</f>
        <v>66.66666666666666</v>
      </c>
      <c r="V17" s="49">
        <v>6</v>
      </c>
      <c r="W17" s="49">
        <v>6</v>
      </c>
      <c r="X17" s="99">
        <f>W17/V17*100</f>
        <v>100</v>
      </c>
    </row>
    <row r="18" spans="1:24" ht="10.5">
      <c r="A18" s="77"/>
      <c r="B18" s="49"/>
      <c r="C18" s="83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7"/>
      <c r="B19" s="49" t="s">
        <v>242</v>
      </c>
      <c r="C19" s="83" t="s">
        <v>167</v>
      </c>
      <c r="D19" s="49">
        <f t="shared" si="0"/>
        <v>48</v>
      </c>
      <c r="E19" s="49">
        <f t="shared" si="1"/>
        <v>48</v>
      </c>
      <c r="F19" s="99">
        <f>E19/D19*100</f>
        <v>100</v>
      </c>
      <c r="G19" s="49">
        <v>8</v>
      </c>
      <c r="H19" s="49">
        <v>8</v>
      </c>
      <c r="I19" s="99">
        <f>H19/G19*100</f>
        <v>100</v>
      </c>
      <c r="J19" s="49">
        <v>0</v>
      </c>
      <c r="K19" s="49">
        <v>0</v>
      </c>
      <c r="L19" s="99"/>
      <c r="M19" s="49">
        <v>11</v>
      </c>
      <c r="N19" s="49">
        <v>11</v>
      </c>
      <c r="O19" s="99">
        <f>N19/M19*100</f>
        <v>100</v>
      </c>
      <c r="P19" s="49">
        <v>9</v>
      </c>
      <c r="Q19" s="49">
        <v>9</v>
      </c>
      <c r="R19" s="99">
        <f>Q19/P19*100</f>
        <v>100</v>
      </c>
      <c r="S19" s="49">
        <v>12</v>
      </c>
      <c r="T19" s="49">
        <v>12</v>
      </c>
      <c r="U19" s="99">
        <f>T19/S19*100</f>
        <v>100</v>
      </c>
      <c r="V19" s="49">
        <v>8</v>
      </c>
      <c r="W19" s="49">
        <v>8</v>
      </c>
      <c r="X19" s="99">
        <f>W19/V19*100</f>
        <v>100</v>
      </c>
    </row>
    <row r="20" spans="1:24" ht="10.5">
      <c r="A20" s="77"/>
      <c r="B20" s="49" t="s">
        <v>243</v>
      </c>
      <c r="C20" s="83" t="s">
        <v>168</v>
      </c>
      <c r="D20" s="49">
        <f t="shared" si="0"/>
        <v>32</v>
      </c>
      <c r="E20" s="49">
        <f t="shared" si="1"/>
        <v>32</v>
      </c>
      <c r="F20" s="99">
        <f>E20/D20*100</f>
        <v>100</v>
      </c>
      <c r="G20" s="49">
        <v>9</v>
      </c>
      <c r="H20" s="49">
        <v>9</v>
      </c>
      <c r="I20" s="99">
        <f>H20/G20*100</f>
        <v>100</v>
      </c>
      <c r="J20" s="49">
        <v>3</v>
      </c>
      <c r="K20" s="49">
        <v>3</v>
      </c>
      <c r="L20" s="99">
        <f>K20/J20*100</f>
        <v>100</v>
      </c>
      <c r="M20" s="49">
        <v>5</v>
      </c>
      <c r="N20" s="49">
        <v>5</v>
      </c>
      <c r="O20" s="99">
        <f>N20/M20*100</f>
        <v>100</v>
      </c>
      <c r="P20" s="49">
        <v>4</v>
      </c>
      <c r="Q20" s="49">
        <v>4</v>
      </c>
      <c r="R20" s="99">
        <f>Q20/P20*100</f>
        <v>100</v>
      </c>
      <c r="S20" s="49">
        <v>2</v>
      </c>
      <c r="T20" s="49">
        <v>2</v>
      </c>
      <c r="U20" s="99">
        <f>T20/S20*100</f>
        <v>100</v>
      </c>
      <c r="V20" s="49">
        <v>9</v>
      </c>
      <c r="W20" s="49">
        <v>9</v>
      </c>
      <c r="X20" s="99">
        <f>W20/V20*100</f>
        <v>100</v>
      </c>
    </row>
    <row r="21" spans="1:24" ht="10.5">
      <c r="A21" s="77"/>
      <c r="B21" s="49" t="s">
        <v>435</v>
      </c>
      <c r="C21" s="83" t="s">
        <v>169</v>
      </c>
      <c r="D21" s="49">
        <f t="shared" si="0"/>
        <v>56</v>
      </c>
      <c r="E21" s="49">
        <f t="shared" si="1"/>
        <v>56</v>
      </c>
      <c r="F21" s="99">
        <f>E21/D21*100</f>
        <v>100</v>
      </c>
      <c r="G21" s="49">
        <v>10</v>
      </c>
      <c r="H21" s="49">
        <v>10</v>
      </c>
      <c r="I21" s="99">
        <f>H21/G21*100</f>
        <v>100</v>
      </c>
      <c r="J21" s="49">
        <v>6</v>
      </c>
      <c r="K21" s="49">
        <v>6</v>
      </c>
      <c r="L21" s="99">
        <f>K21/J21*100</f>
        <v>100</v>
      </c>
      <c r="M21" s="49">
        <v>12</v>
      </c>
      <c r="N21" s="49">
        <v>12</v>
      </c>
      <c r="O21" s="99">
        <f>N21/M21*100</f>
        <v>100</v>
      </c>
      <c r="P21" s="49">
        <v>10</v>
      </c>
      <c r="Q21" s="49">
        <v>10</v>
      </c>
      <c r="R21" s="99">
        <f>Q21/P21*100</f>
        <v>100</v>
      </c>
      <c r="S21" s="49">
        <v>8</v>
      </c>
      <c r="T21" s="49">
        <v>8</v>
      </c>
      <c r="U21" s="99">
        <f>T21/S21*100</f>
        <v>100</v>
      </c>
      <c r="V21" s="49">
        <v>10</v>
      </c>
      <c r="W21" s="49">
        <v>10</v>
      </c>
      <c r="X21" s="99">
        <f>W21/V21*100</f>
        <v>100</v>
      </c>
    </row>
    <row r="22" spans="1:24" ht="10.5">
      <c r="A22" s="77"/>
      <c r="B22" s="49" t="s">
        <v>251</v>
      </c>
      <c r="C22" s="83" t="s">
        <v>170</v>
      </c>
      <c r="D22" s="49">
        <f t="shared" si="0"/>
        <v>34</v>
      </c>
      <c r="E22" s="49">
        <f t="shared" si="1"/>
        <v>34</v>
      </c>
      <c r="F22" s="99">
        <f>E22/D22*100</f>
        <v>100</v>
      </c>
      <c r="G22" s="49">
        <v>8</v>
      </c>
      <c r="H22" s="49">
        <v>8</v>
      </c>
      <c r="I22" s="99">
        <f>H22/G22*100</f>
        <v>100</v>
      </c>
      <c r="J22" s="49">
        <v>0</v>
      </c>
      <c r="K22" s="49">
        <v>0</v>
      </c>
      <c r="L22" s="99"/>
      <c r="M22" s="49">
        <v>7</v>
      </c>
      <c r="N22" s="49">
        <v>7</v>
      </c>
      <c r="O22" s="99">
        <f>N22/M22*100</f>
        <v>100</v>
      </c>
      <c r="P22" s="49">
        <v>4</v>
      </c>
      <c r="Q22" s="49">
        <v>4</v>
      </c>
      <c r="R22" s="99">
        <f>Q22/P22*100</f>
        <v>100</v>
      </c>
      <c r="S22" s="49">
        <v>7</v>
      </c>
      <c r="T22" s="49">
        <v>7</v>
      </c>
      <c r="U22" s="99">
        <f>T22/S22*100</f>
        <v>100</v>
      </c>
      <c r="V22" s="49">
        <v>8</v>
      </c>
      <c r="W22" s="49">
        <v>8</v>
      </c>
      <c r="X22" s="99">
        <f>W22/V22*100</f>
        <v>100</v>
      </c>
    </row>
    <row r="23" spans="1:24" ht="10.5">
      <c r="A23" s="77"/>
      <c r="B23" s="49"/>
      <c r="C23" s="8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99"/>
      <c r="P23" s="49"/>
      <c r="Q23" s="49"/>
      <c r="R23" s="99"/>
      <c r="S23" s="49"/>
      <c r="T23" s="49"/>
      <c r="U23" s="52"/>
      <c r="V23" s="49"/>
      <c r="W23" s="49"/>
      <c r="X23" s="52"/>
    </row>
    <row r="24" spans="1:24" ht="10.5">
      <c r="A24" s="77"/>
      <c r="B24" s="49" t="s">
        <v>252</v>
      </c>
      <c r="C24" s="83" t="s">
        <v>171</v>
      </c>
      <c r="D24" s="49">
        <f t="shared" si="0"/>
        <v>32</v>
      </c>
      <c r="E24" s="49">
        <f t="shared" si="1"/>
        <v>32</v>
      </c>
      <c r="F24" s="99">
        <f>E24/D24*100</f>
        <v>100</v>
      </c>
      <c r="G24" s="49">
        <v>5</v>
      </c>
      <c r="H24" s="49">
        <v>5</v>
      </c>
      <c r="I24" s="99">
        <f>H24/G24*100</f>
        <v>100</v>
      </c>
      <c r="J24" s="49">
        <v>1</v>
      </c>
      <c r="K24" s="49">
        <v>1</v>
      </c>
      <c r="L24" s="99">
        <f>K24/J24*100</f>
        <v>100</v>
      </c>
      <c r="M24" s="49">
        <v>6</v>
      </c>
      <c r="N24" s="49">
        <v>6</v>
      </c>
      <c r="O24" s="99">
        <f>N24/M24*100</f>
        <v>100</v>
      </c>
      <c r="P24" s="49">
        <v>7</v>
      </c>
      <c r="Q24" s="49">
        <v>7</v>
      </c>
      <c r="R24" s="99">
        <f>Q24/P24*100</f>
        <v>100</v>
      </c>
      <c r="S24" s="49">
        <v>8</v>
      </c>
      <c r="T24" s="49">
        <v>8</v>
      </c>
      <c r="U24" s="99">
        <f>T24/S24*100</f>
        <v>100</v>
      </c>
      <c r="V24" s="49">
        <v>5</v>
      </c>
      <c r="W24" s="49">
        <v>5</v>
      </c>
      <c r="X24" s="99">
        <f>W24/V24*100</f>
        <v>100</v>
      </c>
    </row>
    <row r="25" spans="1:24" ht="10.5">
      <c r="A25" s="77"/>
      <c r="B25" s="49" t="s">
        <v>253</v>
      </c>
      <c r="C25" s="83" t="s">
        <v>172</v>
      </c>
      <c r="D25" s="49">
        <f t="shared" si="0"/>
        <v>22</v>
      </c>
      <c r="E25" s="49">
        <f t="shared" si="1"/>
        <v>22</v>
      </c>
      <c r="F25" s="99">
        <f>E25/D25*100</f>
        <v>100</v>
      </c>
      <c r="G25" s="49">
        <v>4</v>
      </c>
      <c r="H25" s="49">
        <v>4</v>
      </c>
      <c r="I25" s="99">
        <f>H25/G25*100</f>
        <v>100</v>
      </c>
      <c r="J25" s="49">
        <v>1</v>
      </c>
      <c r="K25" s="49">
        <v>1</v>
      </c>
      <c r="L25" s="99">
        <f>K25/J25*100</f>
        <v>100</v>
      </c>
      <c r="M25" s="49">
        <v>5</v>
      </c>
      <c r="N25" s="49">
        <v>5</v>
      </c>
      <c r="O25" s="99">
        <f>N25/M25*100</f>
        <v>100</v>
      </c>
      <c r="P25" s="49">
        <v>4</v>
      </c>
      <c r="Q25" s="49">
        <v>4</v>
      </c>
      <c r="R25" s="99">
        <f>Q25/P25*100</f>
        <v>100</v>
      </c>
      <c r="S25" s="49">
        <v>4</v>
      </c>
      <c r="T25" s="49">
        <v>4</v>
      </c>
      <c r="U25" s="99">
        <f>T25/S25*100</f>
        <v>100</v>
      </c>
      <c r="V25" s="49">
        <v>4</v>
      </c>
      <c r="W25" s="49">
        <v>4</v>
      </c>
      <c r="X25" s="99">
        <f>W25/V25*100</f>
        <v>100</v>
      </c>
    </row>
    <row r="26" spans="1:24" ht="10.5">
      <c r="A26" s="77"/>
      <c r="B26" s="49" t="s">
        <v>254</v>
      </c>
      <c r="C26" s="83" t="s">
        <v>173</v>
      </c>
      <c r="D26" s="49">
        <f t="shared" si="0"/>
        <v>55</v>
      </c>
      <c r="E26" s="49">
        <f t="shared" si="1"/>
        <v>55</v>
      </c>
      <c r="F26" s="99">
        <f>E26/D26*100</f>
        <v>100</v>
      </c>
      <c r="G26" s="49">
        <v>11</v>
      </c>
      <c r="H26" s="49">
        <v>11</v>
      </c>
      <c r="I26" s="99">
        <f>H26/G26*100</f>
        <v>100</v>
      </c>
      <c r="J26" s="49">
        <v>1</v>
      </c>
      <c r="K26" s="49">
        <v>1</v>
      </c>
      <c r="L26" s="99">
        <f>K26/J26*100</f>
        <v>100</v>
      </c>
      <c r="M26" s="49">
        <v>8</v>
      </c>
      <c r="N26" s="49">
        <v>8</v>
      </c>
      <c r="O26" s="99">
        <f>N26/M26*100</f>
        <v>100</v>
      </c>
      <c r="P26" s="49">
        <v>15</v>
      </c>
      <c r="Q26" s="49">
        <v>15</v>
      </c>
      <c r="R26" s="99">
        <f>Q26/P26*100</f>
        <v>100</v>
      </c>
      <c r="S26" s="49">
        <v>9</v>
      </c>
      <c r="T26" s="49">
        <v>9</v>
      </c>
      <c r="U26" s="99">
        <f>T26/S26*100</f>
        <v>100</v>
      </c>
      <c r="V26" s="49">
        <v>11</v>
      </c>
      <c r="W26" s="49">
        <v>11</v>
      </c>
      <c r="X26" s="99">
        <f>W26/V26*100</f>
        <v>100</v>
      </c>
    </row>
    <row r="27" spans="1:24" ht="10.5">
      <c r="A27" s="77"/>
      <c r="B27" s="49" t="s">
        <v>255</v>
      </c>
      <c r="C27" s="83" t="s">
        <v>174</v>
      </c>
      <c r="D27" s="49">
        <f t="shared" si="0"/>
        <v>26</v>
      </c>
      <c r="E27" s="49">
        <f t="shared" si="1"/>
        <v>26</v>
      </c>
      <c r="F27" s="99">
        <f>E27/D27*100</f>
        <v>100</v>
      </c>
      <c r="G27" s="49">
        <v>7</v>
      </c>
      <c r="H27" s="49">
        <v>7</v>
      </c>
      <c r="I27" s="99">
        <f>H27/G27*100</f>
        <v>100</v>
      </c>
      <c r="J27" s="49">
        <v>0</v>
      </c>
      <c r="K27" s="49">
        <v>0</v>
      </c>
      <c r="L27" s="99"/>
      <c r="M27" s="49">
        <v>4</v>
      </c>
      <c r="N27" s="49">
        <v>4</v>
      </c>
      <c r="O27" s="99">
        <f>N27/M27*100</f>
        <v>100</v>
      </c>
      <c r="P27" s="49">
        <v>5</v>
      </c>
      <c r="Q27" s="49">
        <v>5</v>
      </c>
      <c r="R27" s="99">
        <f>Q27/P27*100</f>
        <v>100</v>
      </c>
      <c r="S27" s="49">
        <v>3</v>
      </c>
      <c r="T27" s="49">
        <v>3</v>
      </c>
      <c r="U27" s="99">
        <f>T27/S27*100</f>
        <v>100</v>
      </c>
      <c r="V27" s="49">
        <v>7</v>
      </c>
      <c r="W27" s="49">
        <v>7</v>
      </c>
      <c r="X27" s="99">
        <f>W27/V27*100</f>
        <v>100</v>
      </c>
    </row>
    <row r="28" spans="1:24" ht="10.5">
      <c r="A28" s="77"/>
      <c r="B28" s="49"/>
      <c r="C28" s="8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99"/>
      <c r="P28" s="49"/>
      <c r="Q28" s="49"/>
      <c r="R28" s="99"/>
      <c r="S28" s="49"/>
      <c r="T28" s="49"/>
      <c r="U28" s="52"/>
      <c r="V28" s="49"/>
      <c r="W28" s="49"/>
      <c r="X28" s="52"/>
    </row>
    <row r="29" spans="1:24" ht="10.5">
      <c r="A29" s="77"/>
      <c r="B29" s="49" t="s">
        <v>256</v>
      </c>
      <c r="C29" s="83" t="s">
        <v>175</v>
      </c>
      <c r="D29" s="49">
        <f t="shared" si="0"/>
        <v>15</v>
      </c>
      <c r="E29" s="49">
        <f t="shared" si="1"/>
        <v>15</v>
      </c>
      <c r="F29" s="99">
        <f>E29/D29*100</f>
        <v>100</v>
      </c>
      <c r="G29" s="49">
        <v>2</v>
      </c>
      <c r="H29" s="49">
        <v>2</v>
      </c>
      <c r="I29" s="99">
        <f>H29/G29*100</f>
        <v>100</v>
      </c>
      <c r="J29" s="49">
        <v>1</v>
      </c>
      <c r="K29" s="49">
        <v>1</v>
      </c>
      <c r="L29" s="99">
        <f>K29/J29*100</f>
        <v>100</v>
      </c>
      <c r="M29" s="49">
        <v>5</v>
      </c>
      <c r="N29" s="49">
        <v>5</v>
      </c>
      <c r="O29" s="99">
        <f>N29/M29*100</f>
        <v>100</v>
      </c>
      <c r="P29" s="49">
        <v>2</v>
      </c>
      <c r="Q29" s="49">
        <v>2</v>
      </c>
      <c r="R29" s="99">
        <f>Q29/P29*100</f>
        <v>100</v>
      </c>
      <c r="S29" s="49">
        <v>3</v>
      </c>
      <c r="T29" s="49">
        <v>3</v>
      </c>
      <c r="U29" s="99">
        <f>T29/S29*100</f>
        <v>100</v>
      </c>
      <c r="V29" s="49">
        <v>2</v>
      </c>
      <c r="W29" s="49">
        <v>2</v>
      </c>
      <c r="X29" s="99">
        <f>W29/V29*100</f>
        <v>100</v>
      </c>
    </row>
    <row r="30" spans="1:24" ht="10.5">
      <c r="A30" s="77"/>
      <c r="B30" s="49" t="s">
        <v>77</v>
      </c>
      <c r="C30" s="83" t="s">
        <v>78</v>
      </c>
      <c r="D30" s="49">
        <f t="shared" si="0"/>
        <v>377</v>
      </c>
      <c r="E30" s="49">
        <f t="shared" si="1"/>
        <v>362</v>
      </c>
      <c r="F30" s="99">
        <f>E30/D30*100</f>
        <v>96.02122015915118</v>
      </c>
      <c r="G30" s="49">
        <v>51</v>
      </c>
      <c r="H30" s="49">
        <v>46</v>
      </c>
      <c r="I30" s="99">
        <f>H30/G30*100</f>
        <v>90.19607843137256</v>
      </c>
      <c r="J30" s="49">
        <v>111</v>
      </c>
      <c r="K30" s="49">
        <v>110</v>
      </c>
      <c r="L30" s="99">
        <f>K30/J30*100</f>
        <v>99.09909909909909</v>
      </c>
      <c r="M30" s="49">
        <v>58</v>
      </c>
      <c r="N30" s="49">
        <v>57</v>
      </c>
      <c r="O30" s="99">
        <f>N30/M30*100</f>
        <v>98.27586206896551</v>
      </c>
      <c r="P30" s="49">
        <v>40</v>
      </c>
      <c r="Q30" s="49">
        <v>40</v>
      </c>
      <c r="R30" s="99">
        <f>Q30/P30*100</f>
        <v>100</v>
      </c>
      <c r="S30" s="49">
        <v>66</v>
      </c>
      <c r="T30" s="49">
        <v>63</v>
      </c>
      <c r="U30" s="99">
        <f>T30/S30*100</f>
        <v>95.45454545454545</v>
      </c>
      <c r="V30" s="49">
        <v>51</v>
      </c>
      <c r="W30" s="49">
        <v>46</v>
      </c>
      <c r="X30" s="99">
        <f>W30/V30*100</f>
        <v>90.19607843137256</v>
      </c>
    </row>
    <row r="31" spans="1:24" ht="10.5">
      <c r="A31" s="77"/>
      <c r="B31" s="49" t="s">
        <v>258</v>
      </c>
      <c r="C31" s="83" t="s">
        <v>177</v>
      </c>
      <c r="D31" s="49">
        <f t="shared" si="0"/>
        <v>23</v>
      </c>
      <c r="E31" s="49">
        <f t="shared" si="1"/>
        <v>23</v>
      </c>
      <c r="F31" s="99">
        <f>E31/D31*100</f>
        <v>100</v>
      </c>
      <c r="G31" s="49">
        <v>2</v>
      </c>
      <c r="H31" s="49">
        <v>2</v>
      </c>
      <c r="I31" s="99">
        <f>H31/G31*100</f>
        <v>100</v>
      </c>
      <c r="J31" s="49">
        <v>2</v>
      </c>
      <c r="K31" s="49">
        <v>2</v>
      </c>
      <c r="L31" s="99">
        <f>K31/J31*100</f>
        <v>100</v>
      </c>
      <c r="M31" s="49">
        <v>4</v>
      </c>
      <c r="N31" s="49">
        <v>4</v>
      </c>
      <c r="O31" s="99">
        <f>N31/M31*100</f>
        <v>100</v>
      </c>
      <c r="P31" s="49">
        <v>6</v>
      </c>
      <c r="Q31" s="49">
        <v>6</v>
      </c>
      <c r="R31" s="99">
        <f>Q31/P31*100</f>
        <v>100</v>
      </c>
      <c r="S31" s="49">
        <v>7</v>
      </c>
      <c r="T31" s="49">
        <v>7</v>
      </c>
      <c r="U31" s="99">
        <f>T31/S31*100</f>
        <v>100</v>
      </c>
      <c r="V31" s="49">
        <v>2</v>
      </c>
      <c r="W31" s="49">
        <v>2</v>
      </c>
      <c r="X31" s="99">
        <f>W31/V31*100</f>
        <v>100</v>
      </c>
    </row>
    <row r="32" spans="1:47" ht="10.5">
      <c r="A32" s="77"/>
      <c r="B32" s="84" t="s">
        <v>140</v>
      </c>
      <c r="C32" s="122" t="s">
        <v>66</v>
      </c>
      <c r="D32" s="84">
        <f>SUM(D9:D31)</f>
        <v>1076</v>
      </c>
      <c r="E32" s="84">
        <f>SUM(E9:E31)</f>
        <v>1057</v>
      </c>
      <c r="F32" s="145">
        <f>E32/D32*100</f>
        <v>98.23420074349443</v>
      </c>
      <c r="G32" s="84">
        <f>SUM(G9:G31)</f>
        <v>180</v>
      </c>
      <c r="H32" s="84">
        <f>SUM(H9:H31)</f>
        <v>175</v>
      </c>
      <c r="I32" s="182">
        <f>H32/G32*100</f>
        <v>97.22222222222221</v>
      </c>
      <c r="J32" s="84">
        <f>SUM(J9:J31)</f>
        <v>155</v>
      </c>
      <c r="K32" s="84">
        <f>SUM(K9:K31)</f>
        <v>154</v>
      </c>
      <c r="L32" s="145">
        <f>K32/J32*100</f>
        <v>99.35483870967742</v>
      </c>
      <c r="M32" s="84">
        <f>SUM(M9:M31)</f>
        <v>191</v>
      </c>
      <c r="N32" s="84">
        <f>SUM(N9:N31)</f>
        <v>190</v>
      </c>
      <c r="O32" s="145">
        <f>N32/M32*100</f>
        <v>99.47643979057592</v>
      </c>
      <c r="P32" s="84">
        <f>SUM(P9:P31)</f>
        <v>178</v>
      </c>
      <c r="Q32" s="84">
        <f>SUM(Q9:Q31)</f>
        <v>178</v>
      </c>
      <c r="R32" s="182">
        <f>Q32/P32*100</f>
        <v>100</v>
      </c>
      <c r="S32" s="84">
        <f>SUM(S9:S31)</f>
        <v>192</v>
      </c>
      <c r="T32" s="84">
        <f>SUM(T9:T31)</f>
        <v>185</v>
      </c>
      <c r="U32" s="145">
        <f>T32/S32*100</f>
        <v>96.35416666666666</v>
      </c>
      <c r="V32" s="84">
        <f>SUM(V9:V31)</f>
        <v>180</v>
      </c>
      <c r="W32" s="84">
        <f>SUM(W9:W31)</f>
        <v>175</v>
      </c>
      <c r="X32" s="145">
        <f>W32/V32*100</f>
        <v>97.22222222222221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21" ht="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40" spans="1:22" ht="9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</sheetData>
  <sheetProtection/>
  <mergeCells count="12">
    <mergeCell ref="B6:B8"/>
    <mergeCell ref="C6:C8"/>
    <mergeCell ref="D6:F6"/>
    <mergeCell ref="D7:F7"/>
    <mergeCell ref="P7:R7"/>
    <mergeCell ref="S7:U7"/>
    <mergeCell ref="AA7:AC7"/>
    <mergeCell ref="V7:X7"/>
    <mergeCell ref="G6:X6"/>
    <mergeCell ref="G7:I7"/>
    <mergeCell ref="J7:L7"/>
    <mergeCell ref="M7:O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E58" sqref="E58"/>
    </sheetView>
  </sheetViews>
  <sheetFormatPr defaultColWidth="9.00390625" defaultRowHeight="12.75"/>
  <cols>
    <col min="1" max="1" width="1.25" style="247" customWidth="1"/>
    <col min="2" max="2" width="4.875" style="247" customWidth="1"/>
    <col min="3" max="3" width="6.00390625" style="247" customWidth="1"/>
    <col min="4" max="5" width="6.25390625" style="247" customWidth="1"/>
    <col min="6" max="6" width="6.875" style="247" customWidth="1"/>
    <col min="7" max="7" width="6.25390625" style="247" customWidth="1"/>
    <col min="8" max="8" width="6.375" style="247" customWidth="1"/>
    <col min="9" max="9" width="6.125" style="247" customWidth="1"/>
    <col min="10" max="10" width="6.25390625" style="247" customWidth="1"/>
    <col min="11" max="11" width="6.125" style="247" customWidth="1"/>
    <col min="12" max="12" width="4.875" style="247" customWidth="1"/>
    <col min="13" max="13" width="4.375" style="247" customWidth="1"/>
    <col min="14" max="14" width="5.00390625" style="247" customWidth="1"/>
    <col min="15" max="16" width="5.125" style="247" customWidth="1"/>
    <col min="17" max="17" width="5.00390625" style="247" customWidth="1"/>
    <col min="18" max="18" width="4.75390625" style="247" customWidth="1"/>
    <col min="19" max="19" width="4.00390625" style="247" customWidth="1"/>
    <col min="20" max="22" width="5.00390625" style="247" customWidth="1"/>
    <col min="23" max="23" width="5.125" style="247" customWidth="1"/>
    <col min="24" max="24" width="4.25390625" style="247" customWidth="1"/>
    <col min="25" max="25" width="6.875" style="247" customWidth="1"/>
    <col min="26" max="26" width="6.25390625" style="247" customWidth="1"/>
    <col min="27" max="28" width="10.00390625" style="247" customWidth="1"/>
    <col min="29" max="29" width="10.375" style="247" customWidth="1"/>
    <col min="30" max="30" width="9.875" style="247" customWidth="1"/>
    <col min="31" max="34" width="9.125" style="247" customWidth="1"/>
    <col min="35" max="35" width="12.375" style="247" bestFit="1" customWidth="1"/>
    <col min="36" max="36" width="7.375" style="247" customWidth="1"/>
    <col min="37" max="37" width="10.375" style="247" customWidth="1"/>
    <col min="38" max="38" width="17.375" style="247" bestFit="1" customWidth="1"/>
    <col min="39" max="39" width="10.375" style="247" customWidth="1"/>
    <col min="40" max="40" width="11.125" style="247" customWidth="1"/>
    <col min="41" max="41" width="9.125" style="247" customWidth="1"/>
    <col min="42" max="42" width="13.00390625" style="247" customWidth="1"/>
    <col min="43" max="16384" width="9.125" style="247" customWidth="1"/>
  </cols>
  <sheetData>
    <row r="1" spans="1:28" ht="15.75" customHeight="1">
      <c r="A1" s="55"/>
      <c r="B1" s="77"/>
      <c r="C1" s="77"/>
      <c r="D1" s="77"/>
      <c r="E1" s="77"/>
      <c r="F1" s="77"/>
      <c r="G1" s="77"/>
      <c r="H1" s="77"/>
      <c r="I1" s="77"/>
      <c r="J1" s="109" t="s">
        <v>631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236"/>
      <c r="AB1" s="236"/>
    </row>
    <row r="2" spans="1:28" ht="12">
      <c r="A2" s="77"/>
      <c r="B2" s="77"/>
      <c r="C2" s="77"/>
      <c r="D2" s="77"/>
      <c r="E2" s="77"/>
      <c r="F2" s="77"/>
      <c r="G2" s="77"/>
      <c r="H2" s="263"/>
      <c r="I2" s="77"/>
      <c r="J2" s="113" t="s">
        <v>632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36"/>
      <c r="AB2" s="236"/>
    </row>
    <row r="3" spans="1:28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236"/>
      <c r="AB3" s="236"/>
    </row>
    <row r="4" spans="1:28" ht="12.75" customHeight="1">
      <c r="A4" s="77"/>
      <c r="B4" s="77"/>
      <c r="C4" s="264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36"/>
      <c r="AB4" s="236"/>
    </row>
    <row r="5" spans="1:27" s="237" customFormat="1" ht="20.25" customHeight="1">
      <c r="A5" s="52"/>
      <c r="B5" s="841" t="s">
        <v>214</v>
      </c>
      <c r="C5" s="846" t="s">
        <v>570</v>
      </c>
      <c r="D5" s="837" t="s">
        <v>652</v>
      </c>
      <c r="E5" s="824"/>
      <c r="F5" s="817" t="s">
        <v>653</v>
      </c>
      <c r="G5" s="818"/>
      <c r="H5" s="818"/>
      <c r="I5" s="820"/>
      <c r="J5" s="817" t="s">
        <v>654</v>
      </c>
      <c r="K5" s="820"/>
      <c r="L5" s="817" t="s">
        <v>655</v>
      </c>
      <c r="M5" s="844"/>
      <c r="N5" s="844"/>
      <c r="O5" s="844"/>
      <c r="P5" s="845"/>
      <c r="Q5" s="817" t="s">
        <v>656</v>
      </c>
      <c r="R5" s="818"/>
      <c r="S5" s="818"/>
      <c r="T5" s="818"/>
      <c r="U5" s="820"/>
      <c r="V5" s="817" t="s">
        <v>657</v>
      </c>
      <c r="W5" s="818"/>
      <c r="X5" s="818"/>
      <c r="Y5" s="819"/>
      <c r="Z5" s="819"/>
      <c r="AA5" s="240"/>
    </row>
    <row r="6" spans="1:27" s="237" customFormat="1" ht="51" customHeight="1">
      <c r="A6" s="52"/>
      <c r="B6" s="842"/>
      <c r="C6" s="847"/>
      <c r="D6" s="840"/>
      <c r="E6" s="826"/>
      <c r="F6" s="837" t="s">
        <v>658</v>
      </c>
      <c r="G6" s="824"/>
      <c r="H6" s="838" t="s">
        <v>659</v>
      </c>
      <c r="I6" s="836"/>
      <c r="J6" s="838" t="s">
        <v>660</v>
      </c>
      <c r="K6" s="839"/>
      <c r="L6" s="827">
        <v>2013</v>
      </c>
      <c r="M6" s="827">
        <v>2014</v>
      </c>
      <c r="N6" s="827">
        <v>2015</v>
      </c>
      <c r="O6" s="835" t="s">
        <v>762</v>
      </c>
      <c r="P6" s="836"/>
      <c r="Q6" s="827">
        <v>2013</v>
      </c>
      <c r="R6" s="827">
        <v>2014</v>
      </c>
      <c r="S6" s="827">
        <v>2015</v>
      </c>
      <c r="T6" s="835" t="s">
        <v>762</v>
      </c>
      <c r="U6" s="836"/>
      <c r="V6" s="827">
        <v>2012</v>
      </c>
      <c r="W6" s="827">
        <v>2013</v>
      </c>
      <c r="X6" s="827">
        <v>2014</v>
      </c>
      <c r="Y6" s="835" t="s">
        <v>762</v>
      </c>
      <c r="Z6" s="836"/>
      <c r="AA6" s="240"/>
    </row>
    <row r="7" spans="1:28" s="237" customFormat="1" ht="12" customHeight="1">
      <c r="A7" s="52"/>
      <c r="B7" s="843"/>
      <c r="C7" s="848"/>
      <c r="D7" s="259" t="s">
        <v>677</v>
      </c>
      <c r="E7" s="259" t="s">
        <v>761</v>
      </c>
      <c r="F7" s="259" t="s">
        <v>677</v>
      </c>
      <c r="G7" s="259" t="s">
        <v>761</v>
      </c>
      <c r="H7" s="259" t="s">
        <v>677</v>
      </c>
      <c r="I7" s="259" t="s">
        <v>761</v>
      </c>
      <c r="J7" s="259" t="s">
        <v>677</v>
      </c>
      <c r="K7" s="259" t="s">
        <v>761</v>
      </c>
      <c r="L7" s="829"/>
      <c r="M7" s="829"/>
      <c r="N7" s="829"/>
      <c r="O7" s="259">
        <v>2015</v>
      </c>
      <c r="P7" s="259">
        <v>2016</v>
      </c>
      <c r="Q7" s="829"/>
      <c r="R7" s="829"/>
      <c r="S7" s="829"/>
      <c r="T7" s="259">
        <v>2015</v>
      </c>
      <c r="U7" s="259">
        <v>2016</v>
      </c>
      <c r="V7" s="829"/>
      <c r="W7" s="829"/>
      <c r="X7" s="829"/>
      <c r="Y7" s="259">
        <v>2015</v>
      </c>
      <c r="Z7" s="200">
        <v>2016</v>
      </c>
      <c r="AA7" s="240"/>
      <c r="AB7" s="240"/>
    </row>
    <row r="8" spans="1:28" s="237" customFormat="1" ht="9.75" customHeight="1">
      <c r="A8" s="49"/>
      <c r="B8" s="49" t="s">
        <v>456</v>
      </c>
      <c r="C8" s="83" t="s">
        <v>402</v>
      </c>
      <c r="D8" s="114">
        <v>4</v>
      </c>
      <c r="E8" s="114">
        <v>2</v>
      </c>
      <c r="F8" s="114">
        <v>4</v>
      </c>
      <c r="G8" s="114">
        <v>2</v>
      </c>
      <c r="H8" s="115"/>
      <c r="I8" s="115"/>
      <c r="J8" s="52"/>
      <c r="K8" s="52"/>
      <c r="L8" s="49">
        <v>34</v>
      </c>
      <c r="M8" s="49">
        <v>38</v>
      </c>
      <c r="N8" s="49">
        <v>29</v>
      </c>
      <c r="O8" s="49">
        <v>2</v>
      </c>
      <c r="P8" s="49">
        <v>3</v>
      </c>
      <c r="Q8" s="49"/>
      <c r="R8" s="49">
        <v>2</v>
      </c>
      <c r="S8" s="49"/>
      <c r="T8" s="49"/>
      <c r="U8" s="49"/>
      <c r="V8" s="93">
        <v>0</v>
      </c>
      <c r="W8" s="93">
        <v>133</v>
      </c>
      <c r="X8" s="93">
        <v>0</v>
      </c>
      <c r="Y8" s="93">
        <f aca="true" t="shared" si="0" ref="Y8:Y27">T8/F8*1000</f>
        <v>0</v>
      </c>
      <c r="Z8" s="93">
        <f>U8/G8*1000</f>
        <v>0</v>
      </c>
      <c r="AA8" s="240"/>
      <c r="AB8" s="240"/>
    </row>
    <row r="9" spans="1:28" s="237" customFormat="1" ht="9.75" customHeight="1">
      <c r="A9" s="49"/>
      <c r="B9" s="49" t="s">
        <v>457</v>
      </c>
      <c r="C9" s="83" t="s">
        <v>160</v>
      </c>
      <c r="D9" s="114">
        <v>3</v>
      </c>
      <c r="E9" s="114">
        <v>1</v>
      </c>
      <c r="F9" s="114">
        <v>3</v>
      </c>
      <c r="G9" s="114">
        <v>1</v>
      </c>
      <c r="H9" s="115"/>
      <c r="I9" s="115"/>
      <c r="J9" s="52"/>
      <c r="K9" s="52"/>
      <c r="L9" s="49">
        <v>23</v>
      </c>
      <c r="M9" s="49">
        <v>24</v>
      </c>
      <c r="N9" s="49">
        <v>19</v>
      </c>
      <c r="O9" s="49">
        <v>1</v>
      </c>
      <c r="P9" s="49">
        <v>1</v>
      </c>
      <c r="Q9" s="49">
        <v>1</v>
      </c>
      <c r="R9" s="49"/>
      <c r="S9" s="49"/>
      <c r="T9" s="49"/>
      <c r="U9" s="49"/>
      <c r="V9" s="93">
        <v>53</v>
      </c>
      <c r="W9" s="93">
        <v>0</v>
      </c>
      <c r="X9" s="93">
        <v>0</v>
      </c>
      <c r="Y9" s="93">
        <f>T9/F9*1000</f>
        <v>0</v>
      </c>
      <c r="Z9" s="93">
        <f>U9/G9*1000</f>
        <v>0</v>
      </c>
      <c r="AA9" s="240"/>
      <c r="AB9" s="240"/>
    </row>
    <row r="10" spans="1:28" s="237" customFormat="1" ht="9.75" customHeight="1">
      <c r="A10" s="49"/>
      <c r="B10" s="49" t="s">
        <v>458</v>
      </c>
      <c r="C10" s="83" t="s">
        <v>161</v>
      </c>
      <c r="D10" s="114">
        <v>3</v>
      </c>
      <c r="E10" s="114">
        <v>6</v>
      </c>
      <c r="F10" s="114">
        <v>3</v>
      </c>
      <c r="G10" s="114">
        <v>6</v>
      </c>
      <c r="H10" s="115"/>
      <c r="I10" s="115"/>
      <c r="J10" s="52"/>
      <c r="K10" s="52"/>
      <c r="L10" s="49">
        <v>19</v>
      </c>
      <c r="M10" s="49">
        <v>15</v>
      </c>
      <c r="N10" s="49">
        <v>27</v>
      </c>
      <c r="O10" s="49">
        <v>4</v>
      </c>
      <c r="P10" s="49">
        <v>1</v>
      </c>
      <c r="Q10" s="49">
        <v>1</v>
      </c>
      <c r="R10" s="49"/>
      <c r="S10" s="49">
        <v>3</v>
      </c>
      <c r="T10" s="49">
        <v>2</v>
      </c>
      <c r="U10" s="49"/>
      <c r="V10" s="93">
        <v>23</v>
      </c>
      <c r="W10" s="93">
        <v>0</v>
      </c>
      <c r="X10" s="93">
        <v>90.9090909090909</v>
      </c>
      <c r="Y10" s="93">
        <v>0</v>
      </c>
      <c r="Z10" s="93">
        <f>U10/G10*1000</f>
        <v>0</v>
      </c>
      <c r="AA10" s="240"/>
      <c r="AB10" s="240"/>
    </row>
    <row r="11" spans="1:28" s="237" customFormat="1" ht="9.75" customHeight="1">
      <c r="A11" s="49"/>
      <c r="B11" s="49" t="s">
        <v>459</v>
      </c>
      <c r="C11" s="83" t="s">
        <v>162</v>
      </c>
      <c r="D11" s="114">
        <v>9</v>
      </c>
      <c r="E11" s="114">
        <v>2</v>
      </c>
      <c r="F11" s="114">
        <v>9</v>
      </c>
      <c r="G11" s="114">
        <v>2</v>
      </c>
      <c r="H11" s="115"/>
      <c r="I11" s="115"/>
      <c r="J11" s="52"/>
      <c r="K11" s="52"/>
      <c r="L11" s="49">
        <v>18</v>
      </c>
      <c r="M11" s="49">
        <v>34</v>
      </c>
      <c r="N11" s="49">
        <v>25</v>
      </c>
      <c r="O11" s="49">
        <v>3</v>
      </c>
      <c r="P11" s="49">
        <v>2</v>
      </c>
      <c r="Q11" s="49">
        <v>1</v>
      </c>
      <c r="R11" s="49"/>
      <c r="S11" s="49">
        <v>2</v>
      </c>
      <c r="T11" s="49"/>
      <c r="U11" s="49"/>
      <c r="V11" s="93">
        <v>15</v>
      </c>
      <c r="W11" s="93">
        <v>0</v>
      </c>
      <c r="X11" s="93">
        <v>28.57142857142857</v>
      </c>
      <c r="Y11" s="93">
        <f t="shared" si="0"/>
        <v>0</v>
      </c>
      <c r="Z11" s="93">
        <f aca="true" t="shared" si="1" ref="Z11:Z24">U11/G11*1000</f>
        <v>0</v>
      </c>
      <c r="AA11" s="240"/>
      <c r="AB11" s="240"/>
    </row>
    <row r="12" spans="1:28" s="237" customFormat="1" ht="9.75" customHeight="1">
      <c r="A12" s="49"/>
      <c r="B12" s="49" t="s">
        <v>460</v>
      </c>
      <c r="C12" s="83" t="s">
        <v>163</v>
      </c>
      <c r="D12" s="114">
        <v>2</v>
      </c>
      <c r="E12" s="114">
        <v>5</v>
      </c>
      <c r="F12" s="114">
        <v>2</v>
      </c>
      <c r="G12" s="114">
        <v>5</v>
      </c>
      <c r="H12" s="115"/>
      <c r="I12" s="115"/>
      <c r="J12" s="52"/>
      <c r="K12" s="52"/>
      <c r="L12" s="49">
        <v>22</v>
      </c>
      <c r="M12" s="49">
        <v>21</v>
      </c>
      <c r="N12" s="49">
        <v>35</v>
      </c>
      <c r="O12" s="49">
        <v>1</v>
      </c>
      <c r="P12" s="49">
        <v>2</v>
      </c>
      <c r="Q12" s="49"/>
      <c r="R12" s="49"/>
      <c r="S12" s="49"/>
      <c r="T12" s="49"/>
      <c r="U12" s="49"/>
      <c r="V12" s="93">
        <v>0</v>
      </c>
      <c r="W12" s="93">
        <v>0</v>
      </c>
      <c r="X12" s="93">
        <v>0</v>
      </c>
      <c r="Y12" s="93">
        <f t="shared" si="0"/>
        <v>0</v>
      </c>
      <c r="Z12" s="93">
        <f t="shared" si="1"/>
        <v>0</v>
      </c>
      <c r="AA12" s="240"/>
      <c r="AB12" s="240"/>
    </row>
    <row r="13" spans="1:28" s="237" customFormat="1" ht="9.75" customHeight="1">
      <c r="A13" s="49"/>
      <c r="B13" s="49" t="s">
        <v>461</v>
      </c>
      <c r="C13" s="83" t="s">
        <v>164</v>
      </c>
      <c r="D13" s="114">
        <v>8</v>
      </c>
      <c r="E13" s="114">
        <v>8</v>
      </c>
      <c r="F13" s="114">
        <v>8</v>
      </c>
      <c r="G13" s="114">
        <v>8</v>
      </c>
      <c r="H13" s="115"/>
      <c r="I13" s="115"/>
      <c r="J13" s="52"/>
      <c r="K13" s="52"/>
      <c r="L13" s="49">
        <v>33</v>
      </c>
      <c r="M13" s="49">
        <v>26</v>
      </c>
      <c r="N13" s="49">
        <v>39</v>
      </c>
      <c r="O13" s="49">
        <v>1</v>
      </c>
      <c r="P13" s="49">
        <v>2</v>
      </c>
      <c r="Q13" s="49"/>
      <c r="R13" s="49">
        <v>2</v>
      </c>
      <c r="S13" s="49">
        <v>2</v>
      </c>
      <c r="T13" s="49"/>
      <c r="U13" s="49"/>
      <c r="V13" s="93">
        <v>0</v>
      </c>
      <c r="W13" s="93">
        <v>20</v>
      </c>
      <c r="X13" s="93">
        <v>25.974025974025977</v>
      </c>
      <c r="Y13" s="93">
        <f t="shared" si="0"/>
        <v>0</v>
      </c>
      <c r="Z13" s="93">
        <f t="shared" si="1"/>
        <v>0</v>
      </c>
      <c r="AA13" s="240"/>
      <c r="AB13" s="240"/>
    </row>
    <row r="14" spans="1:28" s="237" customFormat="1" ht="9.75" customHeight="1">
      <c r="A14" s="49"/>
      <c r="B14" s="49" t="s">
        <v>249</v>
      </c>
      <c r="C14" s="83" t="s">
        <v>165</v>
      </c>
      <c r="D14" s="114">
        <v>5</v>
      </c>
      <c r="E14" s="114">
        <v>3</v>
      </c>
      <c r="F14" s="114">
        <v>5</v>
      </c>
      <c r="G14" s="114">
        <v>3</v>
      </c>
      <c r="H14" s="115"/>
      <c r="I14" s="115"/>
      <c r="J14" s="52"/>
      <c r="K14" s="52"/>
      <c r="L14" s="49">
        <v>30</v>
      </c>
      <c r="M14" s="49">
        <v>25</v>
      </c>
      <c r="N14" s="49">
        <v>26</v>
      </c>
      <c r="O14" s="49">
        <v>1</v>
      </c>
      <c r="P14" s="49">
        <v>0</v>
      </c>
      <c r="Q14" s="49">
        <v>2</v>
      </c>
      <c r="R14" s="49">
        <v>1</v>
      </c>
      <c r="S14" s="49">
        <v>2</v>
      </c>
      <c r="T14" s="49"/>
      <c r="U14" s="49"/>
      <c r="V14" s="93">
        <v>38</v>
      </c>
      <c r="W14" s="93">
        <v>19</v>
      </c>
      <c r="X14" s="93">
        <v>60.60606060606061</v>
      </c>
      <c r="Y14" s="93">
        <f t="shared" si="0"/>
        <v>0</v>
      </c>
      <c r="Z14" s="93">
        <f t="shared" si="1"/>
        <v>0</v>
      </c>
      <c r="AA14" s="240"/>
      <c r="AB14" s="240"/>
    </row>
    <row r="15" spans="1:28" s="237" customFormat="1" ht="9.75" customHeight="1">
      <c r="A15" s="49"/>
      <c r="B15" s="49" t="s">
        <v>250</v>
      </c>
      <c r="C15" s="83" t="s">
        <v>166</v>
      </c>
      <c r="D15" s="114">
        <v>4</v>
      </c>
      <c r="E15" s="114">
        <v>1</v>
      </c>
      <c r="F15" s="114">
        <v>4</v>
      </c>
      <c r="G15" s="114">
        <v>1</v>
      </c>
      <c r="H15" s="115"/>
      <c r="I15" s="115"/>
      <c r="J15" s="52"/>
      <c r="K15" s="52"/>
      <c r="L15" s="49">
        <v>15</v>
      </c>
      <c r="M15" s="49">
        <v>17</v>
      </c>
      <c r="N15" s="49">
        <v>22</v>
      </c>
      <c r="O15" s="49">
        <v>2</v>
      </c>
      <c r="P15" s="49">
        <v>1</v>
      </c>
      <c r="Q15" s="49"/>
      <c r="R15" s="49"/>
      <c r="S15" s="49">
        <v>1</v>
      </c>
      <c r="T15" s="49"/>
      <c r="U15" s="49"/>
      <c r="V15" s="93">
        <v>0</v>
      </c>
      <c r="W15" s="93">
        <v>24</v>
      </c>
      <c r="X15" s="93">
        <v>35.714285714285715</v>
      </c>
      <c r="Y15" s="93">
        <f t="shared" si="0"/>
        <v>0</v>
      </c>
      <c r="Z15" s="93">
        <f t="shared" si="1"/>
        <v>0</v>
      </c>
      <c r="AA15" s="240"/>
      <c r="AB15" s="240"/>
    </row>
    <row r="16" spans="1:28" s="237" customFormat="1" ht="9.75" customHeight="1">
      <c r="A16" s="49"/>
      <c r="B16" s="49" t="s">
        <v>242</v>
      </c>
      <c r="C16" s="83" t="s">
        <v>167</v>
      </c>
      <c r="D16" s="114">
        <v>1</v>
      </c>
      <c r="E16" s="114">
        <v>0</v>
      </c>
      <c r="F16" s="114">
        <v>1</v>
      </c>
      <c r="G16" s="114">
        <v>0</v>
      </c>
      <c r="H16" s="115"/>
      <c r="I16" s="115"/>
      <c r="J16" s="52"/>
      <c r="K16" s="52"/>
      <c r="L16" s="49">
        <v>15</v>
      </c>
      <c r="M16" s="49">
        <v>15</v>
      </c>
      <c r="N16" s="49">
        <v>25</v>
      </c>
      <c r="O16" s="49">
        <v>2</v>
      </c>
      <c r="P16" s="49">
        <v>1</v>
      </c>
      <c r="Q16" s="49">
        <v>1</v>
      </c>
      <c r="R16" s="49">
        <v>1</v>
      </c>
      <c r="S16" s="49">
        <v>1</v>
      </c>
      <c r="T16" s="49"/>
      <c r="U16" s="49"/>
      <c r="V16" s="93">
        <v>45</v>
      </c>
      <c r="W16" s="93">
        <v>61</v>
      </c>
      <c r="X16" s="93">
        <v>31.25</v>
      </c>
      <c r="Y16" s="93">
        <f t="shared" si="0"/>
        <v>0</v>
      </c>
      <c r="Z16" s="93">
        <v>0</v>
      </c>
      <c r="AA16" s="240"/>
      <c r="AB16" s="240"/>
    </row>
    <row r="17" spans="1:28" s="237" customFormat="1" ht="9.75" customHeight="1">
      <c r="A17" s="49"/>
      <c r="B17" s="49" t="s">
        <v>243</v>
      </c>
      <c r="C17" s="83" t="s">
        <v>168</v>
      </c>
      <c r="D17" s="114">
        <v>2</v>
      </c>
      <c r="E17" s="114">
        <v>3</v>
      </c>
      <c r="F17" s="114">
        <v>2</v>
      </c>
      <c r="G17" s="114">
        <v>3</v>
      </c>
      <c r="H17" s="115"/>
      <c r="I17" s="115"/>
      <c r="J17" s="52"/>
      <c r="K17" s="52"/>
      <c r="L17" s="49">
        <v>15</v>
      </c>
      <c r="M17" s="49">
        <v>19</v>
      </c>
      <c r="N17" s="49">
        <v>25</v>
      </c>
      <c r="O17" s="49">
        <v>2</v>
      </c>
      <c r="P17" s="49">
        <v>4</v>
      </c>
      <c r="Q17" s="49">
        <v>1</v>
      </c>
      <c r="R17" s="49">
        <v>3</v>
      </c>
      <c r="S17" s="49"/>
      <c r="T17" s="49"/>
      <c r="U17" s="49"/>
      <c r="V17" s="93">
        <v>26</v>
      </c>
      <c r="W17" s="93">
        <v>65</v>
      </c>
      <c r="X17" s="93">
        <v>0</v>
      </c>
      <c r="Y17" s="93">
        <f t="shared" si="0"/>
        <v>0</v>
      </c>
      <c r="Z17" s="93">
        <f t="shared" si="1"/>
        <v>0</v>
      </c>
      <c r="AA17" s="240"/>
      <c r="AB17" s="240"/>
    </row>
    <row r="18" spans="1:28" s="237" customFormat="1" ht="9.75" customHeight="1">
      <c r="A18" s="49"/>
      <c r="B18" s="49" t="s">
        <v>435</v>
      </c>
      <c r="C18" s="83" t="s">
        <v>169</v>
      </c>
      <c r="D18" s="114">
        <v>4</v>
      </c>
      <c r="E18" s="114">
        <v>6</v>
      </c>
      <c r="F18" s="114">
        <v>5</v>
      </c>
      <c r="G18" s="114">
        <v>6</v>
      </c>
      <c r="H18" s="115"/>
      <c r="I18" s="115"/>
      <c r="J18" s="52"/>
      <c r="K18" s="52"/>
      <c r="L18" s="49">
        <v>15</v>
      </c>
      <c r="M18" s="49">
        <v>13</v>
      </c>
      <c r="N18" s="49">
        <v>14</v>
      </c>
      <c r="O18" s="49">
        <v>2</v>
      </c>
      <c r="P18" s="49">
        <v>1</v>
      </c>
      <c r="Q18" s="49">
        <v>2</v>
      </c>
      <c r="R18" s="49">
        <v>2</v>
      </c>
      <c r="S18" s="49"/>
      <c r="T18" s="49"/>
      <c r="U18" s="49"/>
      <c r="V18" s="93">
        <v>111</v>
      </c>
      <c r="W18" s="93">
        <v>0</v>
      </c>
      <c r="X18" s="93">
        <v>0</v>
      </c>
      <c r="Y18" s="93"/>
      <c r="Z18" s="93">
        <f t="shared" si="1"/>
        <v>0</v>
      </c>
      <c r="AA18" s="240"/>
      <c r="AB18" s="240"/>
    </row>
    <row r="19" spans="1:28" s="237" customFormat="1" ht="9.75" customHeight="1">
      <c r="A19" s="49"/>
      <c r="B19" s="49" t="s">
        <v>251</v>
      </c>
      <c r="C19" s="83" t="s">
        <v>170</v>
      </c>
      <c r="D19" s="114">
        <v>6</v>
      </c>
      <c r="E19" s="114">
        <v>0</v>
      </c>
      <c r="F19" s="114">
        <v>6</v>
      </c>
      <c r="G19" s="114">
        <v>0</v>
      </c>
      <c r="H19" s="115"/>
      <c r="I19" s="115"/>
      <c r="J19" s="52"/>
      <c r="K19" s="52"/>
      <c r="L19" s="49">
        <v>21</v>
      </c>
      <c r="M19" s="49">
        <v>10</v>
      </c>
      <c r="N19" s="49">
        <v>17</v>
      </c>
      <c r="O19" s="49">
        <v>2</v>
      </c>
      <c r="P19" s="49">
        <v>1</v>
      </c>
      <c r="Q19" s="49"/>
      <c r="R19" s="49"/>
      <c r="S19" s="49"/>
      <c r="T19" s="49"/>
      <c r="U19" s="49"/>
      <c r="V19" s="93">
        <v>0</v>
      </c>
      <c r="W19" s="93">
        <v>0</v>
      </c>
      <c r="X19" s="93">
        <v>0</v>
      </c>
      <c r="Y19" s="93"/>
      <c r="Z19" s="93">
        <v>0</v>
      </c>
      <c r="AA19" s="240"/>
      <c r="AB19" s="240"/>
    </row>
    <row r="20" spans="1:28" s="237" customFormat="1" ht="9.75" customHeight="1">
      <c r="A20" s="49"/>
      <c r="B20" s="49" t="s">
        <v>252</v>
      </c>
      <c r="C20" s="83" t="s">
        <v>171</v>
      </c>
      <c r="D20" s="114">
        <v>0</v>
      </c>
      <c r="E20" s="114">
        <v>1</v>
      </c>
      <c r="F20" s="114">
        <v>0</v>
      </c>
      <c r="G20" s="114">
        <v>1</v>
      </c>
      <c r="H20" s="115"/>
      <c r="I20" s="115"/>
      <c r="J20" s="52"/>
      <c r="K20" s="52"/>
      <c r="L20" s="49">
        <v>10</v>
      </c>
      <c r="M20" s="49">
        <v>10</v>
      </c>
      <c r="N20" s="49">
        <v>18</v>
      </c>
      <c r="O20" s="49"/>
      <c r="P20" s="49">
        <v>1</v>
      </c>
      <c r="Q20" s="49"/>
      <c r="R20" s="49"/>
      <c r="S20" s="49">
        <v>1</v>
      </c>
      <c r="T20" s="49"/>
      <c r="U20" s="49"/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240"/>
      <c r="AB20" s="240"/>
    </row>
    <row r="21" spans="1:28" s="237" customFormat="1" ht="9.75" customHeight="1">
      <c r="A21" s="49"/>
      <c r="B21" s="49" t="s">
        <v>253</v>
      </c>
      <c r="C21" s="83" t="s">
        <v>172</v>
      </c>
      <c r="D21" s="114">
        <v>1</v>
      </c>
      <c r="E21" s="114">
        <v>1</v>
      </c>
      <c r="F21" s="114">
        <v>1</v>
      </c>
      <c r="G21" s="114">
        <v>1</v>
      </c>
      <c r="H21" s="115"/>
      <c r="I21" s="115"/>
      <c r="J21" s="52"/>
      <c r="K21" s="52"/>
      <c r="L21" s="49">
        <v>22</v>
      </c>
      <c r="M21" s="49">
        <v>24</v>
      </c>
      <c r="N21" s="49">
        <v>15</v>
      </c>
      <c r="O21" s="49">
        <v>2</v>
      </c>
      <c r="P21" s="49">
        <v>1</v>
      </c>
      <c r="Q21" s="49">
        <v>1</v>
      </c>
      <c r="R21" s="49"/>
      <c r="S21" s="49"/>
      <c r="T21" s="49"/>
      <c r="U21" s="49"/>
      <c r="V21" s="93">
        <v>28</v>
      </c>
      <c r="W21" s="93">
        <v>0</v>
      </c>
      <c r="X21" s="93">
        <v>0</v>
      </c>
      <c r="Y21" s="93">
        <f t="shared" si="0"/>
        <v>0</v>
      </c>
      <c r="Z21" s="93">
        <f t="shared" si="1"/>
        <v>0</v>
      </c>
      <c r="AA21" s="240"/>
      <c r="AB21" s="240"/>
    </row>
    <row r="22" spans="1:28" s="237" customFormat="1" ht="9.75" customHeight="1">
      <c r="A22" s="49"/>
      <c r="B22" s="49" t="s">
        <v>254</v>
      </c>
      <c r="C22" s="83" t="s">
        <v>173</v>
      </c>
      <c r="D22" s="114">
        <v>3</v>
      </c>
      <c r="E22" s="114">
        <v>1</v>
      </c>
      <c r="F22" s="114">
        <v>3</v>
      </c>
      <c r="G22" s="114">
        <v>1</v>
      </c>
      <c r="H22" s="115"/>
      <c r="I22" s="115"/>
      <c r="J22" s="52"/>
      <c r="K22" s="52"/>
      <c r="L22" s="49">
        <v>25</v>
      </c>
      <c r="M22" s="49">
        <v>23</v>
      </c>
      <c r="N22" s="49">
        <v>33</v>
      </c>
      <c r="O22" s="49">
        <v>3</v>
      </c>
      <c r="P22" s="49">
        <v>1</v>
      </c>
      <c r="Q22" s="49"/>
      <c r="R22" s="49"/>
      <c r="S22" s="49">
        <v>2</v>
      </c>
      <c r="T22" s="49"/>
      <c r="U22" s="49"/>
      <c r="V22" s="93">
        <v>0</v>
      </c>
      <c r="W22" s="93">
        <v>0</v>
      </c>
      <c r="X22" s="93">
        <v>95.23809523809523</v>
      </c>
      <c r="Y22" s="93">
        <f t="shared" si="0"/>
        <v>0</v>
      </c>
      <c r="Z22" s="93">
        <f t="shared" si="1"/>
        <v>0</v>
      </c>
      <c r="AA22" s="240"/>
      <c r="AB22" s="240"/>
    </row>
    <row r="23" spans="1:28" s="237" customFormat="1" ht="9.75" customHeight="1">
      <c r="A23" s="49"/>
      <c r="B23" s="49" t="s">
        <v>255</v>
      </c>
      <c r="C23" s="83" t="s">
        <v>174</v>
      </c>
      <c r="D23" s="114">
        <v>2</v>
      </c>
      <c r="E23" s="114">
        <v>0</v>
      </c>
      <c r="F23" s="114">
        <v>2</v>
      </c>
      <c r="G23" s="114">
        <v>0</v>
      </c>
      <c r="H23" s="115"/>
      <c r="I23" s="115"/>
      <c r="J23" s="52"/>
      <c r="K23" s="52"/>
      <c r="L23" s="49">
        <v>15</v>
      </c>
      <c r="M23" s="49">
        <v>9</v>
      </c>
      <c r="N23" s="49">
        <v>17</v>
      </c>
      <c r="O23" s="49"/>
      <c r="P23" s="49">
        <v>1</v>
      </c>
      <c r="Q23" s="49"/>
      <c r="R23" s="49"/>
      <c r="S23" s="49"/>
      <c r="T23" s="49"/>
      <c r="U23" s="49"/>
      <c r="V23" s="93">
        <v>0</v>
      </c>
      <c r="W23" s="93">
        <v>0</v>
      </c>
      <c r="X23" s="93">
        <v>0</v>
      </c>
      <c r="Y23" s="93">
        <f t="shared" si="0"/>
        <v>0</v>
      </c>
      <c r="Z23" s="93">
        <v>0</v>
      </c>
      <c r="AA23" s="240"/>
      <c r="AB23" s="240"/>
    </row>
    <row r="24" spans="1:28" s="237" customFormat="1" ht="9.75" customHeight="1">
      <c r="A24" s="49"/>
      <c r="B24" s="49" t="s">
        <v>256</v>
      </c>
      <c r="C24" s="83" t="s">
        <v>175</v>
      </c>
      <c r="D24" s="114"/>
      <c r="E24" s="114">
        <v>1</v>
      </c>
      <c r="F24" s="114"/>
      <c r="G24" s="114">
        <v>1</v>
      </c>
      <c r="H24" s="115"/>
      <c r="I24" s="115"/>
      <c r="J24" s="52"/>
      <c r="K24" s="52"/>
      <c r="L24" s="49">
        <v>8</v>
      </c>
      <c r="M24" s="49">
        <v>11</v>
      </c>
      <c r="N24" s="49">
        <v>13</v>
      </c>
      <c r="O24" s="49">
        <v>3</v>
      </c>
      <c r="P24" s="49">
        <v>2</v>
      </c>
      <c r="Q24" s="49"/>
      <c r="R24" s="49"/>
      <c r="S24" s="49">
        <v>1</v>
      </c>
      <c r="T24" s="49"/>
      <c r="U24" s="49"/>
      <c r="V24" s="93">
        <v>0</v>
      </c>
      <c r="W24" s="93">
        <v>0</v>
      </c>
      <c r="X24" s="93">
        <v>100</v>
      </c>
      <c r="Y24" s="93"/>
      <c r="Z24" s="93">
        <f t="shared" si="1"/>
        <v>0</v>
      </c>
      <c r="AA24" s="240"/>
      <c r="AB24" s="240"/>
    </row>
    <row r="25" spans="1:28" s="237" customFormat="1" ht="9.75" customHeight="1">
      <c r="A25" s="49"/>
      <c r="B25" s="49" t="s">
        <v>257</v>
      </c>
      <c r="C25" s="83" t="s">
        <v>176</v>
      </c>
      <c r="D25" s="114">
        <v>126</v>
      </c>
      <c r="E25" s="114">
        <v>111</v>
      </c>
      <c r="F25" s="114">
        <v>128</v>
      </c>
      <c r="G25" s="114">
        <v>111</v>
      </c>
      <c r="H25" s="115"/>
      <c r="I25" s="115"/>
      <c r="J25" s="52"/>
      <c r="K25" s="52"/>
      <c r="L25" s="49">
        <v>103</v>
      </c>
      <c r="M25" s="49">
        <v>95</v>
      </c>
      <c r="N25" s="49">
        <v>91</v>
      </c>
      <c r="O25" s="49">
        <v>7</v>
      </c>
      <c r="P25" s="49">
        <v>9</v>
      </c>
      <c r="Q25" s="49">
        <v>25</v>
      </c>
      <c r="R25" s="49">
        <v>18</v>
      </c>
      <c r="S25" s="49">
        <v>14</v>
      </c>
      <c r="T25" s="49">
        <v>2</v>
      </c>
      <c r="U25" s="49">
        <v>4</v>
      </c>
      <c r="V25" s="93">
        <v>16</v>
      </c>
      <c r="W25" s="93">
        <v>12</v>
      </c>
      <c r="X25" s="93">
        <v>9.14435009797518</v>
      </c>
      <c r="Y25" s="93">
        <f t="shared" si="0"/>
        <v>15.625</v>
      </c>
      <c r="Z25" s="93">
        <f>U25/G25*1000</f>
        <v>36.03603603603604</v>
      </c>
      <c r="AA25" s="240"/>
      <c r="AB25" s="240"/>
    </row>
    <row r="26" spans="1:28" s="237" customFormat="1" ht="9.75" customHeight="1">
      <c r="A26" s="49"/>
      <c r="B26" s="49" t="s">
        <v>258</v>
      </c>
      <c r="C26" s="83" t="s">
        <v>177</v>
      </c>
      <c r="D26" s="114">
        <v>1</v>
      </c>
      <c r="E26" s="114">
        <v>2</v>
      </c>
      <c r="F26" s="114">
        <v>1</v>
      </c>
      <c r="G26" s="114">
        <v>2</v>
      </c>
      <c r="H26" s="115"/>
      <c r="I26" s="115"/>
      <c r="J26" s="52"/>
      <c r="K26" s="52"/>
      <c r="L26" s="49">
        <v>20</v>
      </c>
      <c r="M26" s="49">
        <v>20</v>
      </c>
      <c r="N26" s="49">
        <v>6</v>
      </c>
      <c r="O26" s="49"/>
      <c r="P26" s="49">
        <v>1</v>
      </c>
      <c r="Q26" s="49">
        <v>4</v>
      </c>
      <c r="R26" s="49"/>
      <c r="S26" s="49"/>
      <c r="T26" s="49"/>
      <c r="U26" s="49"/>
      <c r="V26" s="93">
        <v>129</v>
      </c>
      <c r="W26" s="93">
        <v>0</v>
      </c>
      <c r="X26" s="93">
        <v>0</v>
      </c>
      <c r="Y26" s="93">
        <f t="shared" si="0"/>
        <v>0</v>
      </c>
      <c r="Z26" s="93">
        <f>U26/G26*1000</f>
        <v>0</v>
      </c>
      <c r="AA26" s="240"/>
      <c r="AB26" s="240"/>
    </row>
    <row r="27" spans="1:28" s="237" customFormat="1" ht="9.75" customHeight="1">
      <c r="A27" s="49"/>
      <c r="B27" s="84" t="s">
        <v>569</v>
      </c>
      <c r="C27" s="122" t="s">
        <v>66</v>
      </c>
      <c r="D27" s="265">
        <f>SUM(D8:D26)</f>
        <v>184</v>
      </c>
      <c r="E27" s="265">
        <f aca="true" t="shared" si="2" ref="E27:P27">SUM(E8:E26)</f>
        <v>154</v>
      </c>
      <c r="F27" s="84">
        <f t="shared" si="2"/>
        <v>187</v>
      </c>
      <c r="G27" s="84">
        <f t="shared" si="2"/>
        <v>154</v>
      </c>
      <c r="H27" s="265">
        <f t="shared" si="2"/>
        <v>0</v>
      </c>
      <c r="I27" s="265">
        <f t="shared" si="2"/>
        <v>0</v>
      </c>
      <c r="J27" s="265">
        <f t="shared" si="2"/>
        <v>0</v>
      </c>
      <c r="K27" s="265">
        <f t="shared" si="2"/>
        <v>0</v>
      </c>
      <c r="L27" s="84">
        <f>SUM(L8:L26)</f>
        <v>463</v>
      </c>
      <c r="M27" s="84">
        <f>SUM(M8:M26)</f>
        <v>449</v>
      </c>
      <c r="N27" s="84">
        <f>SUM(N8:N26)</f>
        <v>496</v>
      </c>
      <c r="O27" s="84">
        <f>SUM(O8:O26)</f>
        <v>38</v>
      </c>
      <c r="P27" s="84">
        <f t="shared" si="2"/>
        <v>35</v>
      </c>
      <c r="Q27" s="84">
        <f>SUM(Q8:Q26)</f>
        <v>39</v>
      </c>
      <c r="R27" s="84">
        <f>SUM(R8:R26)</f>
        <v>29</v>
      </c>
      <c r="S27" s="84">
        <f>SUM(S8:S26)</f>
        <v>29</v>
      </c>
      <c r="T27" s="84">
        <f>SUM(T8:T26)</f>
        <v>4</v>
      </c>
      <c r="U27" s="84">
        <f>SUM(U8:U26)</f>
        <v>4</v>
      </c>
      <c r="V27" s="265">
        <v>18</v>
      </c>
      <c r="W27" s="265">
        <v>13</v>
      </c>
      <c r="X27" s="265">
        <v>14.139444173573866</v>
      </c>
      <c r="Y27" s="265">
        <f t="shared" si="0"/>
        <v>21.390374331550802</v>
      </c>
      <c r="Z27" s="265">
        <f>U27/G27*1000</f>
        <v>25.974025974025977</v>
      </c>
      <c r="AA27" s="240"/>
      <c r="AB27" s="240"/>
    </row>
    <row r="34" ht="8.25">
      <c r="R34" s="248"/>
    </row>
    <row r="36" ht="8.25">
      <c r="N36" s="249"/>
    </row>
  </sheetData>
  <sheetProtection/>
  <mergeCells count="23">
    <mergeCell ref="B5:B7"/>
    <mergeCell ref="L5:P5"/>
    <mergeCell ref="C5:C7"/>
    <mergeCell ref="M6:M7"/>
    <mergeCell ref="O6:P6"/>
    <mergeCell ref="F5:I5"/>
    <mergeCell ref="J5:K5"/>
    <mergeCell ref="L6:L7"/>
    <mergeCell ref="F6:G6"/>
    <mergeCell ref="H6:I6"/>
    <mergeCell ref="J6:K6"/>
    <mergeCell ref="N6:N7"/>
    <mergeCell ref="D5:E6"/>
    <mergeCell ref="Q5:U5"/>
    <mergeCell ref="V5:Z5"/>
    <mergeCell ref="W6:W7"/>
    <mergeCell ref="X6:X7"/>
    <mergeCell ref="T6:U6"/>
    <mergeCell ref="R6:R7"/>
    <mergeCell ref="Y6:Z6"/>
    <mergeCell ref="Q6:Q7"/>
    <mergeCell ref="S6:S7"/>
    <mergeCell ref="V6:V7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&amp;R&amp;8&amp;UБүлэг 2. Эрүүл мэнд</oddHeader>
    <oddFooter>&amp;R&amp;"Arial Mon,Regular"&amp;18 10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A1" sqref="A1:Z24"/>
    </sheetView>
  </sheetViews>
  <sheetFormatPr defaultColWidth="9.00390625" defaultRowHeight="12.75"/>
  <cols>
    <col min="1" max="1" width="9.00390625" style="77" customWidth="1"/>
    <col min="2" max="2" width="7.875" style="77" customWidth="1"/>
    <col min="3" max="3" width="5.875" style="77" customWidth="1"/>
    <col min="4" max="4" width="5.125" style="77" customWidth="1"/>
    <col min="5" max="5" width="6.00390625" style="77" customWidth="1"/>
    <col min="6" max="6" width="5.125" style="77" customWidth="1"/>
    <col min="7" max="7" width="5.25390625" style="77" customWidth="1"/>
    <col min="8" max="8" width="5.75390625" style="77" customWidth="1"/>
    <col min="9" max="9" width="6.00390625" style="77" customWidth="1"/>
    <col min="10" max="10" width="4.375" style="77" customWidth="1"/>
    <col min="11" max="11" width="4.875" style="77" customWidth="1"/>
    <col min="12" max="12" width="5.125" style="77" customWidth="1"/>
    <col min="13" max="13" width="5.375" style="77" customWidth="1"/>
    <col min="14" max="14" width="4.25390625" style="77" customWidth="1"/>
    <col min="15" max="15" width="4.75390625" style="77" customWidth="1"/>
    <col min="16" max="17" width="4.375" style="77" customWidth="1"/>
    <col min="18" max="18" width="3.375" style="77" customWidth="1"/>
    <col min="19" max="19" width="3.875" style="77" customWidth="1"/>
    <col min="20" max="20" width="4.375" style="77" customWidth="1"/>
    <col min="21" max="21" width="4.125" style="77" customWidth="1"/>
    <col min="22" max="22" width="3.25390625" style="77" customWidth="1"/>
    <col min="23" max="23" width="4.75390625" style="77" customWidth="1"/>
    <col min="24" max="24" width="4.25390625" style="77" customWidth="1"/>
    <col min="25" max="26" width="3.875" style="77" customWidth="1"/>
    <col min="27" max="16384" width="9.125" style="77" customWidth="1"/>
  </cols>
  <sheetData>
    <row r="1" spans="1:25" ht="12">
      <c r="A1" s="49"/>
      <c r="B1" s="76"/>
      <c r="C1" s="76"/>
      <c r="D1" s="76"/>
      <c r="E1" s="49"/>
      <c r="F1" s="76"/>
      <c r="G1" s="49"/>
      <c r="H1" s="111" t="s">
        <v>633</v>
      </c>
      <c r="I1" s="111"/>
      <c r="J1" s="119"/>
      <c r="K1" s="119"/>
      <c r="L1" s="119"/>
      <c r="M1" s="119"/>
      <c r="N1" s="119"/>
      <c r="O1" s="119"/>
      <c r="P1" s="119"/>
      <c r="Q1" s="76"/>
      <c r="R1" s="76"/>
      <c r="S1" s="76"/>
      <c r="T1" s="76"/>
      <c r="U1" s="76"/>
      <c r="V1" s="76"/>
      <c r="W1" s="76"/>
      <c r="X1" s="76"/>
      <c r="Y1" s="76"/>
    </row>
    <row r="2" spans="1:25" ht="12">
      <c r="A2" s="49"/>
      <c r="B2" s="76" t="s">
        <v>383</v>
      </c>
      <c r="C2" s="76"/>
      <c r="D2" s="76"/>
      <c r="E2" s="49"/>
      <c r="F2" s="76"/>
      <c r="G2" s="49"/>
      <c r="H2" s="120" t="s">
        <v>634</v>
      </c>
      <c r="I2" s="112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99"/>
      <c r="U3" s="99"/>
      <c r="V3" s="99"/>
      <c r="W3" s="99"/>
      <c r="X3" s="99"/>
      <c r="Y3" s="99"/>
    </row>
    <row r="4" spans="1:26" ht="11.25" customHeight="1">
      <c r="A4" s="849" t="s">
        <v>45</v>
      </c>
      <c r="B4" s="851" t="s">
        <v>348</v>
      </c>
      <c r="C4" s="853" t="s">
        <v>221</v>
      </c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4"/>
      <c r="V4" s="854"/>
      <c r="W4" s="854"/>
      <c r="X4" s="854"/>
      <c r="Y4" s="53"/>
      <c r="Z4" s="185"/>
    </row>
    <row r="5" spans="1:26" ht="75" customHeight="1">
      <c r="A5" s="850"/>
      <c r="B5" s="852"/>
      <c r="C5" s="116" t="s">
        <v>222</v>
      </c>
      <c r="D5" s="116" t="s">
        <v>223</v>
      </c>
      <c r="E5" s="116" t="s">
        <v>224</v>
      </c>
      <c r="F5" s="116" t="s">
        <v>225</v>
      </c>
      <c r="G5" s="116" t="s">
        <v>226</v>
      </c>
      <c r="H5" s="116" t="s">
        <v>227</v>
      </c>
      <c r="I5" s="116" t="s">
        <v>228</v>
      </c>
      <c r="J5" s="116" t="s">
        <v>752</v>
      </c>
      <c r="K5" s="116" t="s">
        <v>229</v>
      </c>
      <c r="L5" s="116" t="s">
        <v>332</v>
      </c>
      <c r="M5" s="116" t="s">
        <v>333</v>
      </c>
      <c r="N5" s="116" t="s">
        <v>334</v>
      </c>
      <c r="O5" s="116" t="s">
        <v>335</v>
      </c>
      <c r="P5" s="117" t="s">
        <v>336</v>
      </c>
      <c r="Q5" s="117" t="s">
        <v>476</v>
      </c>
      <c r="R5" s="116" t="s">
        <v>337</v>
      </c>
      <c r="S5" s="116" t="s">
        <v>338</v>
      </c>
      <c r="T5" s="116" t="s">
        <v>339</v>
      </c>
      <c r="U5" s="116" t="s">
        <v>477</v>
      </c>
      <c r="V5" s="116" t="s">
        <v>76</v>
      </c>
      <c r="W5" s="116" t="s">
        <v>340</v>
      </c>
      <c r="X5" s="116" t="s">
        <v>611</v>
      </c>
      <c r="Y5" s="124" t="s">
        <v>318</v>
      </c>
      <c r="Z5" s="325" t="s">
        <v>508</v>
      </c>
    </row>
    <row r="6" spans="1:26" ht="10.5">
      <c r="A6" s="99" t="s">
        <v>6</v>
      </c>
      <c r="B6" s="114">
        <v>769</v>
      </c>
      <c r="C6" s="118">
        <v>185</v>
      </c>
      <c r="D6" s="118">
        <v>9</v>
      </c>
      <c r="E6" s="118">
        <v>14</v>
      </c>
      <c r="F6" s="118">
        <v>3</v>
      </c>
      <c r="G6" s="118">
        <v>6</v>
      </c>
      <c r="H6" s="118">
        <v>3</v>
      </c>
      <c r="I6" s="118">
        <v>182</v>
      </c>
      <c r="J6" s="118"/>
      <c r="K6" s="118">
        <v>49</v>
      </c>
      <c r="L6" s="118">
        <v>10</v>
      </c>
      <c r="M6" s="118">
        <v>20</v>
      </c>
      <c r="N6" s="118">
        <v>41</v>
      </c>
      <c r="O6" s="118">
        <v>57</v>
      </c>
      <c r="P6" s="118"/>
      <c r="Q6" s="118"/>
      <c r="R6" s="118">
        <v>75</v>
      </c>
      <c r="S6" s="118">
        <v>1</v>
      </c>
      <c r="T6" s="118">
        <v>2</v>
      </c>
      <c r="U6" s="118"/>
      <c r="V6" s="118">
        <v>5</v>
      </c>
      <c r="W6" s="118">
        <v>106</v>
      </c>
      <c r="X6" s="118"/>
      <c r="Y6" s="52"/>
      <c r="Z6" s="80"/>
    </row>
    <row r="7" spans="1:26" ht="10.5">
      <c r="A7" s="99" t="s">
        <v>524</v>
      </c>
      <c r="B7" s="118">
        <v>971</v>
      </c>
      <c r="C7" s="118">
        <v>310</v>
      </c>
      <c r="D7" s="118">
        <v>67</v>
      </c>
      <c r="E7" s="118">
        <v>4</v>
      </c>
      <c r="F7" s="118">
        <v>15</v>
      </c>
      <c r="G7" s="118">
        <v>14</v>
      </c>
      <c r="H7" s="118">
        <v>9</v>
      </c>
      <c r="I7" s="118">
        <v>124</v>
      </c>
      <c r="J7" s="118"/>
      <c r="K7" s="118">
        <v>49</v>
      </c>
      <c r="L7" s="118">
        <v>31</v>
      </c>
      <c r="M7" s="118">
        <v>19</v>
      </c>
      <c r="N7" s="118">
        <v>21</v>
      </c>
      <c r="O7" s="118">
        <v>31</v>
      </c>
      <c r="P7" s="118">
        <v>105</v>
      </c>
      <c r="Q7" s="118"/>
      <c r="R7" s="118"/>
      <c r="S7" s="118">
        <v>1</v>
      </c>
      <c r="T7" s="118"/>
      <c r="U7" s="118"/>
      <c r="V7" s="118">
        <v>1</v>
      </c>
      <c r="W7" s="118">
        <v>72</v>
      </c>
      <c r="X7" s="118"/>
      <c r="Y7" s="52"/>
      <c r="Z7" s="80"/>
    </row>
    <row r="8" spans="1:26" ht="10.5">
      <c r="A8" s="52" t="s">
        <v>553</v>
      </c>
      <c r="B8" s="52">
        <v>784</v>
      </c>
      <c r="C8" s="52">
        <v>293</v>
      </c>
      <c r="D8" s="52">
        <v>26</v>
      </c>
      <c r="E8" s="52">
        <v>5</v>
      </c>
      <c r="F8" s="52">
        <v>6</v>
      </c>
      <c r="G8" s="52">
        <v>6</v>
      </c>
      <c r="H8" s="52">
        <v>18</v>
      </c>
      <c r="I8" s="52">
        <v>116</v>
      </c>
      <c r="J8" s="52"/>
      <c r="K8" s="52">
        <v>46</v>
      </c>
      <c r="L8" s="52">
        <v>5</v>
      </c>
      <c r="M8" s="52">
        <v>30</v>
      </c>
      <c r="N8" s="52">
        <v>25</v>
      </c>
      <c r="O8" s="52">
        <v>36</v>
      </c>
      <c r="P8" s="52">
        <v>69</v>
      </c>
      <c r="Q8" s="52"/>
      <c r="R8" s="52">
        <v>2</v>
      </c>
      <c r="S8" s="52"/>
      <c r="T8" s="52">
        <v>2</v>
      </c>
      <c r="U8" s="52"/>
      <c r="V8" s="52"/>
      <c r="W8" s="52">
        <v>42</v>
      </c>
      <c r="X8" s="52"/>
      <c r="Y8" s="52"/>
      <c r="Z8" s="80"/>
    </row>
    <row r="9" spans="1:25" ht="10.5">
      <c r="A9" s="52" t="s">
        <v>509</v>
      </c>
      <c r="B9" s="118">
        <v>487</v>
      </c>
      <c r="C9" s="52">
        <v>142</v>
      </c>
      <c r="D9" s="52">
        <v>10</v>
      </c>
      <c r="E9" s="52">
        <v>1</v>
      </c>
      <c r="F9" s="52">
        <v>36</v>
      </c>
      <c r="G9" s="52">
        <v>2</v>
      </c>
      <c r="H9" s="52">
        <v>8</v>
      </c>
      <c r="I9" s="52">
        <v>102</v>
      </c>
      <c r="J9" s="52"/>
      <c r="K9" s="52">
        <v>42</v>
      </c>
      <c r="L9" s="52">
        <v>7</v>
      </c>
      <c r="M9" s="52">
        <v>24</v>
      </c>
      <c r="N9" s="52">
        <v>15</v>
      </c>
      <c r="O9" s="52">
        <v>37</v>
      </c>
      <c r="P9" s="52">
        <v>41</v>
      </c>
      <c r="Q9" s="52"/>
      <c r="R9" s="52"/>
      <c r="S9" s="52"/>
      <c r="T9" s="52"/>
      <c r="U9" s="52"/>
      <c r="V9" s="52"/>
      <c r="W9" s="52"/>
      <c r="X9" s="52"/>
      <c r="Y9" s="52">
        <v>12</v>
      </c>
    </row>
    <row r="10" spans="1:25" ht="10.5">
      <c r="A10" s="165" t="s">
        <v>374</v>
      </c>
      <c r="B10" s="118">
        <v>484</v>
      </c>
      <c r="C10" s="166">
        <v>102</v>
      </c>
      <c r="D10" s="166">
        <v>1</v>
      </c>
      <c r="E10" s="114">
        <v>4</v>
      </c>
      <c r="F10" s="114">
        <v>95</v>
      </c>
      <c r="G10" s="118">
        <v>6</v>
      </c>
      <c r="H10" s="118">
        <v>4</v>
      </c>
      <c r="I10" s="118">
        <v>29</v>
      </c>
      <c r="J10" s="118"/>
      <c r="K10" s="118">
        <v>65</v>
      </c>
      <c r="L10" s="118">
        <v>7</v>
      </c>
      <c r="M10" s="118">
        <v>36</v>
      </c>
      <c r="N10" s="118">
        <v>23</v>
      </c>
      <c r="O10" s="118">
        <v>27</v>
      </c>
      <c r="P10" s="118">
        <v>74</v>
      </c>
      <c r="Q10" s="118"/>
      <c r="R10" s="118">
        <v>1</v>
      </c>
      <c r="S10" s="118"/>
      <c r="T10" s="118"/>
      <c r="U10" s="118"/>
      <c r="V10" s="118">
        <v>2</v>
      </c>
      <c r="W10" s="118"/>
      <c r="X10" s="118"/>
      <c r="Y10" s="52">
        <v>4</v>
      </c>
    </row>
    <row r="11" spans="1:26" ht="10.5">
      <c r="A11" s="165" t="s">
        <v>545</v>
      </c>
      <c r="B11" s="52">
        <v>623</v>
      </c>
      <c r="C11" s="52">
        <v>171</v>
      </c>
      <c r="D11" s="52">
        <v>6</v>
      </c>
      <c r="E11" s="52"/>
      <c r="F11" s="52">
        <v>13</v>
      </c>
      <c r="G11" s="52">
        <v>17</v>
      </c>
      <c r="H11" s="52">
        <v>4</v>
      </c>
      <c r="I11" s="52">
        <v>133</v>
      </c>
      <c r="J11" s="52"/>
      <c r="K11" s="52">
        <v>53</v>
      </c>
      <c r="L11" s="52">
        <v>65</v>
      </c>
      <c r="M11" s="52">
        <v>38</v>
      </c>
      <c r="N11" s="52">
        <v>38</v>
      </c>
      <c r="O11" s="52">
        <v>21</v>
      </c>
      <c r="P11" s="52">
        <v>51</v>
      </c>
      <c r="Q11" s="52"/>
      <c r="R11" s="52"/>
      <c r="S11" s="52"/>
      <c r="T11" s="52">
        <v>1</v>
      </c>
      <c r="U11" s="52"/>
      <c r="V11" s="52">
        <v>2</v>
      </c>
      <c r="W11" s="52"/>
      <c r="X11" s="52"/>
      <c r="Y11" s="52">
        <v>14</v>
      </c>
      <c r="Z11" s="80"/>
    </row>
    <row r="12" spans="1:25" s="80" customFormat="1" ht="10.5">
      <c r="A12" s="52" t="s">
        <v>100</v>
      </c>
      <c r="B12" s="52">
        <v>618</v>
      </c>
      <c r="C12" s="52">
        <v>176</v>
      </c>
      <c r="D12" s="52">
        <v>120</v>
      </c>
      <c r="E12" s="52">
        <v>1</v>
      </c>
      <c r="F12" s="52">
        <v>40</v>
      </c>
      <c r="G12" s="52">
        <v>3</v>
      </c>
      <c r="H12" s="52">
        <v>6</v>
      </c>
      <c r="I12" s="52">
        <v>4</v>
      </c>
      <c r="J12" s="52"/>
      <c r="K12" s="52">
        <v>71</v>
      </c>
      <c r="L12" s="52">
        <v>18</v>
      </c>
      <c r="M12" s="52">
        <v>36</v>
      </c>
      <c r="N12" s="52">
        <v>63</v>
      </c>
      <c r="O12" s="52">
        <v>16</v>
      </c>
      <c r="P12" s="52">
        <v>33</v>
      </c>
      <c r="Q12" s="52"/>
      <c r="R12" s="52">
        <v>3</v>
      </c>
      <c r="S12" s="52">
        <v>1</v>
      </c>
      <c r="T12" s="52">
        <v>9</v>
      </c>
      <c r="U12" s="52"/>
      <c r="V12" s="52"/>
      <c r="W12" s="52"/>
      <c r="X12" s="52"/>
      <c r="Y12" s="52">
        <v>4</v>
      </c>
    </row>
    <row r="13" spans="1:25" s="80" customFormat="1" ht="10.5">
      <c r="A13" s="52" t="s">
        <v>196</v>
      </c>
      <c r="B13" s="52">
        <v>939</v>
      </c>
      <c r="C13" s="52">
        <v>221</v>
      </c>
      <c r="D13" s="52">
        <v>23</v>
      </c>
      <c r="E13" s="52"/>
      <c r="F13" s="52">
        <v>74</v>
      </c>
      <c r="G13" s="52">
        <v>3</v>
      </c>
      <c r="H13" s="52">
        <v>6</v>
      </c>
      <c r="I13" s="52">
        <v>140</v>
      </c>
      <c r="J13" s="52"/>
      <c r="K13" s="52">
        <v>70</v>
      </c>
      <c r="L13" s="52">
        <v>62</v>
      </c>
      <c r="M13" s="52">
        <v>26</v>
      </c>
      <c r="N13" s="52"/>
      <c r="O13" s="52"/>
      <c r="P13" s="52">
        <v>22</v>
      </c>
      <c r="Q13" s="52"/>
      <c r="R13" s="52">
        <v>4</v>
      </c>
      <c r="S13" s="52"/>
      <c r="T13" s="52">
        <v>7</v>
      </c>
      <c r="U13" s="52"/>
      <c r="V13" s="52">
        <v>2</v>
      </c>
      <c r="W13" s="52"/>
      <c r="X13" s="52"/>
      <c r="Y13" s="52">
        <v>1</v>
      </c>
    </row>
    <row r="14" spans="1:25" s="80" customFormat="1" ht="10.5">
      <c r="A14" s="52" t="s">
        <v>209</v>
      </c>
      <c r="B14" s="52">
        <v>825</v>
      </c>
      <c r="C14" s="52">
        <v>266</v>
      </c>
      <c r="D14" s="52">
        <v>1</v>
      </c>
      <c r="E14" s="52">
        <v>1</v>
      </c>
      <c r="F14" s="52">
        <v>34</v>
      </c>
      <c r="G14" s="52">
        <v>27</v>
      </c>
      <c r="H14" s="52">
        <v>3</v>
      </c>
      <c r="I14" s="52">
        <v>56</v>
      </c>
      <c r="J14" s="52"/>
      <c r="K14" s="52">
        <v>77</v>
      </c>
      <c r="L14" s="52">
        <v>182</v>
      </c>
      <c r="M14" s="52">
        <v>17</v>
      </c>
      <c r="N14" s="52">
        <v>27</v>
      </c>
      <c r="O14" s="52">
        <v>13</v>
      </c>
      <c r="P14" s="52">
        <v>39</v>
      </c>
      <c r="Q14" s="52">
        <v>49</v>
      </c>
      <c r="R14" s="52">
        <v>2</v>
      </c>
      <c r="S14" s="52">
        <v>3</v>
      </c>
      <c r="T14" s="52">
        <v>14</v>
      </c>
      <c r="U14" s="52">
        <v>3</v>
      </c>
      <c r="V14" s="52"/>
      <c r="W14" s="52"/>
      <c r="X14" s="52"/>
      <c r="Y14" s="52">
        <v>10</v>
      </c>
    </row>
    <row r="15" spans="1:26" ht="10.5">
      <c r="A15" s="52" t="s">
        <v>587</v>
      </c>
      <c r="B15" s="52">
        <v>564</v>
      </c>
      <c r="C15" s="52">
        <v>144</v>
      </c>
      <c r="D15" s="52">
        <v>12</v>
      </c>
      <c r="E15" s="52">
        <v>1</v>
      </c>
      <c r="F15" s="52">
        <v>6</v>
      </c>
      <c r="G15" s="52">
        <v>6</v>
      </c>
      <c r="H15" s="52">
        <v>68</v>
      </c>
      <c r="I15" s="52">
        <v>33</v>
      </c>
      <c r="J15" s="52"/>
      <c r="K15" s="52">
        <v>63</v>
      </c>
      <c r="L15" s="52">
        <v>65</v>
      </c>
      <c r="M15" s="52">
        <v>29</v>
      </c>
      <c r="N15" s="52">
        <v>69</v>
      </c>
      <c r="O15" s="52">
        <v>6</v>
      </c>
      <c r="P15" s="52">
        <v>25</v>
      </c>
      <c r="Q15" s="52">
        <v>1</v>
      </c>
      <c r="R15" s="52">
        <v>1</v>
      </c>
      <c r="S15" s="52"/>
      <c r="T15" s="52">
        <v>5</v>
      </c>
      <c r="U15" s="52">
        <v>8</v>
      </c>
      <c r="V15" s="52">
        <v>4</v>
      </c>
      <c r="W15" s="52">
        <v>1</v>
      </c>
      <c r="X15" s="52"/>
      <c r="Y15" s="52">
        <v>18</v>
      </c>
      <c r="Z15" s="80"/>
    </row>
    <row r="16" spans="1:26" ht="10.5">
      <c r="A16" s="52" t="s">
        <v>609</v>
      </c>
      <c r="B16" s="52">
        <v>627</v>
      </c>
      <c r="C16" s="52">
        <v>303</v>
      </c>
      <c r="D16" s="52">
        <v>3</v>
      </c>
      <c r="E16" s="52"/>
      <c r="F16" s="52"/>
      <c r="G16" s="52">
        <v>5</v>
      </c>
      <c r="H16" s="52">
        <v>28</v>
      </c>
      <c r="I16" s="52"/>
      <c r="J16" s="52"/>
      <c r="K16" s="52">
        <v>53</v>
      </c>
      <c r="L16" s="52">
        <v>52</v>
      </c>
      <c r="M16" s="52">
        <v>27</v>
      </c>
      <c r="N16" s="52">
        <v>59</v>
      </c>
      <c r="O16" s="52">
        <v>10</v>
      </c>
      <c r="P16" s="52">
        <v>68</v>
      </c>
      <c r="Q16" s="52">
        <v>9</v>
      </c>
      <c r="R16" s="52"/>
      <c r="S16" s="52"/>
      <c r="T16" s="52">
        <v>1</v>
      </c>
      <c r="U16" s="52"/>
      <c r="V16" s="52">
        <v>12</v>
      </c>
      <c r="W16" s="52"/>
      <c r="X16" s="52"/>
      <c r="Y16" s="52"/>
      <c r="Z16" s="52">
        <v>7</v>
      </c>
    </row>
    <row r="17" spans="1:26" ht="10.5">
      <c r="A17" s="52" t="s">
        <v>616</v>
      </c>
      <c r="B17" s="52">
        <v>1076</v>
      </c>
      <c r="C17" s="52">
        <v>529</v>
      </c>
      <c r="D17" s="52">
        <v>5</v>
      </c>
      <c r="E17" s="52"/>
      <c r="F17" s="52">
        <v>32</v>
      </c>
      <c r="G17" s="52">
        <v>1</v>
      </c>
      <c r="H17" s="52">
        <v>37</v>
      </c>
      <c r="I17" s="52">
        <v>21</v>
      </c>
      <c r="J17" s="52"/>
      <c r="K17" s="52">
        <v>59</v>
      </c>
      <c r="L17" s="52">
        <v>92</v>
      </c>
      <c r="M17" s="52">
        <v>41</v>
      </c>
      <c r="N17" s="52">
        <v>113</v>
      </c>
      <c r="O17" s="52">
        <v>35</v>
      </c>
      <c r="P17" s="52">
        <v>66</v>
      </c>
      <c r="Q17" s="52">
        <v>13</v>
      </c>
      <c r="R17" s="52"/>
      <c r="S17" s="52"/>
      <c r="T17" s="52">
        <v>4</v>
      </c>
      <c r="U17" s="52"/>
      <c r="V17" s="52">
        <v>3</v>
      </c>
      <c r="W17" s="52"/>
      <c r="X17" s="52">
        <v>5</v>
      </c>
      <c r="Y17" s="52"/>
      <c r="Z17" s="80">
        <v>20</v>
      </c>
    </row>
    <row r="18" spans="1:26" ht="10.5">
      <c r="A18" s="52" t="s">
        <v>644</v>
      </c>
      <c r="B18" s="52">
        <v>760</v>
      </c>
      <c r="C18" s="52">
        <v>281</v>
      </c>
      <c r="D18" s="52">
        <v>24</v>
      </c>
      <c r="E18" s="52">
        <v>3</v>
      </c>
      <c r="F18" s="52">
        <v>45</v>
      </c>
      <c r="G18" s="52">
        <v>7</v>
      </c>
      <c r="H18" s="52">
        <v>36</v>
      </c>
      <c r="I18" s="52">
        <v>8</v>
      </c>
      <c r="J18" s="52"/>
      <c r="K18" s="52">
        <v>77</v>
      </c>
      <c r="L18" s="52">
        <v>89</v>
      </c>
      <c r="M18" s="52">
        <v>42</v>
      </c>
      <c r="N18" s="52">
        <v>17</v>
      </c>
      <c r="O18" s="52">
        <v>25</v>
      </c>
      <c r="P18" s="52">
        <v>86</v>
      </c>
      <c r="Q18" s="52">
        <v>1</v>
      </c>
      <c r="R18" s="52"/>
      <c r="S18" s="52"/>
      <c r="T18" s="52">
        <v>9</v>
      </c>
      <c r="U18" s="52"/>
      <c r="V18" s="52"/>
      <c r="W18" s="52"/>
      <c r="X18" s="52">
        <v>2</v>
      </c>
      <c r="Y18" s="52"/>
      <c r="Z18" s="80">
        <v>4</v>
      </c>
    </row>
    <row r="19" spans="1:26" ht="10.5">
      <c r="A19" s="52" t="s">
        <v>672</v>
      </c>
      <c r="B19" s="52">
        <v>748</v>
      </c>
      <c r="C19" s="52">
        <v>135</v>
      </c>
      <c r="D19" s="52">
        <v>157</v>
      </c>
      <c r="E19" s="52"/>
      <c r="F19" s="52">
        <v>105</v>
      </c>
      <c r="G19" s="52">
        <v>2</v>
      </c>
      <c r="H19" s="52">
        <v>26</v>
      </c>
      <c r="I19" s="52">
        <v>4</v>
      </c>
      <c r="J19" s="52"/>
      <c r="K19" s="52">
        <v>67</v>
      </c>
      <c r="L19" s="52">
        <v>111</v>
      </c>
      <c r="M19" s="52">
        <v>20</v>
      </c>
      <c r="N19" s="52">
        <v>4</v>
      </c>
      <c r="O19" s="52">
        <v>13</v>
      </c>
      <c r="P19" s="52">
        <v>91</v>
      </c>
      <c r="Q19" s="52">
        <v>2</v>
      </c>
      <c r="R19" s="52"/>
      <c r="S19" s="52"/>
      <c r="T19" s="52">
        <v>2</v>
      </c>
      <c r="U19" s="52"/>
      <c r="V19" s="52"/>
      <c r="W19" s="52"/>
      <c r="X19" s="52">
        <v>1</v>
      </c>
      <c r="Y19" s="52"/>
      <c r="Z19" s="80">
        <v>5</v>
      </c>
    </row>
    <row r="20" spans="1:26" ht="10.5">
      <c r="A20" s="52" t="s">
        <v>740</v>
      </c>
      <c r="B20" s="52">
        <v>537</v>
      </c>
      <c r="C20" s="52">
        <v>47</v>
      </c>
      <c r="D20" s="52">
        <v>3</v>
      </c>
      <c r="E20" s="52"/>
      <c r="F20" s="52">
        <v>45</v>
      </c>
      <c r="G20" s="52">
        <v>3</v>
      </c>
      <c r="H20" s="52">
        <v>37</v>
      </c>
      <c r="I20" s="52">
        <v>4</v>
      </c>
      <c r="J20" s="52"/>
      <c r="K20" s="52">
        <v>63</v>
      </c>
      <c r="L20" s="52">
        <v>134</v>
      </c>
      <c r="M20" s="52">
        <v>25</v>
      </c>
      <c r="N20" s="52">
        <v>1</v>
      </c>
      <c r="O20" s="52">
        <v>19</v>
      </c>
      <c r="P20" s="52">
        <v>126</v>
      </c>
      <c r="Q20" s="52">
        <v>1</v>
      </c>
      <c r="R20" s="52"/>
      <c r="S20" s="52">
        <v>1</v>
      </c>
      <c r="T20" s="52">
        <v>2</v>
      </c>
      <c r="U20" s="52"/>
      <c r="V20" s="52"/>
      <c r="W20" s="52"/>
      <c r="X20" s="52"/>
      <c r="Y20" s="52"/>
      <c r="Z20" s="80">
        <v>26</v>
      </c>
    </row>
    <row r="21" spans="1:26" ht="10.5">
      <c r="A21" s="50" t="s">
        <v>763</v>
      </c>
      <c r="B21" s="50">
        <v>574</v>
      </c>
      <c r="C21" s="50">
        <v>30</v>
      </c>
      <c r="D21" s="50">
        <v>2</v>
      </c>
      <c r="E21" s="50"/>
      <c r="F21" s="50">
        <v>33</v>
      </c>
      <c r="G21" s="50">
        <v>1</v>
      </c>
      <c r="H21" s="50">
        <v>25</v>
      </c>
      <c r="I21" s="50">
        <v>56</v>
      </c>
      <c r="J21" s="50">
        <v>96</v>
      </c>
      <c r="K21" s="50">
        <v>59</v>
      </c>
      <c r="L21" s="50">
        <v>107</v>
      </c>
      <c r="M21" s="50">
        <v>9</v>
      </c>
      <c r="N21" s="50">
        <v>1</v>
      </c>
      <c r="O21" s="50">
        <v>19</v>
      </c>
      <c r="P21" s="50">
        <v>109</v>
      </c>
      <c r="Q21" s="50">
        <v>2</v>
      </c>
      <c r="R21" s="50"/>
      <c r="S21" s="50"/>
      <c r="T21" s="50">
        <v>3</v>
      </c>
      <c r="U21" s="50"/>
      <c r="V21" s="50">
        <v>3</v>
      </c>
      <c r="W21" s="50"/>
      <c r="X21" s="50">
        <v>4</v>
      </c>
      <c r="Y21" s="50"/>
      <c r="Z21" s="81">
        <v>15</v>
      </c>
    </row>
    <row r="22" spans="1:26" ht="10.5">
      <c r="A22" s="53" t="s">
        <v>671</v>
      </c>
      <c r="B22" s="53">
        <v>41</v>
      </c>
      <c r="C22" s="53">
        <v>4</v>
      </c>
      <c r="D22" s="53">
        <v>1</v>
      </c>
      <c r="E22" s="53"/>
      <c r="F22" s="53">
        <v>9</v>
      </c>
      <c r="G22" s="53"/>
      <c r="H22" s="53">
        <v>4</v>
      </c>
      <c r="I22" s="53">
        <v>3</v>
      </c>
      <c r="J22" s="53"/>
      <c r="K22" s="53"/>
      <c r="L22" s="53">
        <v>8</v>
      </c>
      <c r="M22" s="53"/>
      <c r="N22" s="53"/>
      <c r="O22" s="53">
        <v>6</v>
      </c>
      <c r="P22" s="53">
        <v>4</v>
      </c>
      <c r="Q22" s="53"/>
      <c r="R22" s="53"/>
      <c r="S22" s="53"/>
      <c r="T22" s="53"/>
      <c r="U22" s="53">
        <v>2</v>
      </c>
      <c r="V22" s="53"/>
      <c r="W22" s="53"/>
      <c r="X22" s="53"/>
      <c r="Y22" s="53"/>
      <c r="Z22" s="326"/>
    </row>
    <row r="23" spans="1:27" ht="10.5">
      <c r="A23" s="52" t="s">
        <v>677</v>
      </c>
      <c r="B23" s="52">
        <v>55</v>
      </c>
      <c r="C23" s="52">
        <v>5</v>
      </c>
      <c r="D23" s="52"/>
      <c r="E23" s="52"/>
      <c r="F23" s="52">
        <v>4</v>
      </c>
      <c r="G23" s="52"/>
      <c r="H23" s="52">
        <v>2</v>
      </c>
      <c r="I23" s="52"/>
      <c r="J23" s="52"/>
      <c r="K23" s="52">
        <v>8</v>
      </c>
      <c r="L23" s="52">
        <v>12</v>
      </c>
      <c r="M23" s="52">
        <v>1</v>
      </c>
      <c r="N23" s="52"/>
      <c r="O23" s="52">
        <v>1</v>
      </c>
      <c r="P23" s="52">
        <v>20</v>
      </c>
      <c r="Q23" s="52">
        <v>1</v>
      </c>
      <c r="R23" s="52"/>
      <c r="S23" s="52"/>
      <c r="T23" s="52">
        <v>1</v>
      </c>
      <c r="U23" s="52"/>
      <c r="V23" s="52"/>
      <c r="W23" s="52"/>
      <c r="X23" s="52"/>
      <c r="Y23" s="52"/>
      <c r="Z23" s="80"/>
      <c r="AA23" s="80"/>
    </row>
    <row r="24" spans="1:27" ht="10.5">
      <c r="A24" s="50" t="s">
        <v>761</v>
      </c>
      <c r="B24" s="50">
        <v>57</v>
      </c>
      <c r="C24" s="50"/>
      <c r="D24" s="50"/>
      <c r="E24" s="50"/>
      <c r="F24" s="50">
        <v>3</v>
      </c>
      <c r="G24" s="50"/>
      <c r="H24" s="50">
        <v>4</v>
      </c>
      <c r="I24" s="50"/>
      <c r="J24" s="50">
        <v>27</v>
      </c>
      <c r="K24" s="50">
        <v>1</v>
      </c>
      <c r="L24" s="50">
        <v>6</v>
      </c>
      <c r="M24" s="50">
        <v>2</v>
      </c>
      <c r="N24" s="50"/>
      <c r="O24" s="50">
        <v>3</v>
      </c>
      <c r="P24" s="50">
        <v>11</v>
      </c>
      <c r="Q24" s="50"/>
      <c r="R24" s="50"/>
      <c r="S24" s="50"/>
      <c r="T24" s="50"/>
      <c r="U24" s="50"/>
      <c r="V24" s="50"/>
      <c r="W24" s="50"/>
      <c r="X24" s="50"/>
      <c r="Y24" s="50"/>
      <c r="Z24" s="81"/>
      <c r="AA24" s="80"/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 xml:space="preserve">&amp;L&amp;18 11&amp;R&amp;18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admin</cp:lastModifiedBy>
  <cp:lastPrinted>2016-02-05T02:45:58Z</cp:lastPrinted>
  <dcterms:created xsi:type="dcterms:W3CDTF">1999-06-29T18:08:04Z</dcterms:created>
  <dcterms:modified xsi:type="dcterms:W3CDTF">2016-02-16T02:12:20Z</dcterms:modified>
  <cp:category/>
  <cp:version/>
  <cp:contentType/>
  <cp:contentStatus/>
</cp:coreProperties>
</file>